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I" sheetId="3" r:id="rId3"/>
    <sheet name="SO301StokaD2" sheetId="4" r:id="rId4"/>
    <sheet name="SO301StokaD2-I" sheetId="5" r:id="rId5"/>
  </sheets>
  <definedNames/>
  <calcPr/>
  <webPublishing/>
</workbook>
</file>

<file path=xl/sharedStrings.xml><?xml version="1.0" encoding="utf-8"?>
<sst xmlns="http://schemas.openxmlformats.org/spreadsheetml/2006/main" count="4209" uniqueCount="608">
  <si>
    <t>ASPE10</t>
  </si>
  <si>
    <t>S</t>
  </si>
  <si>
    <t>Firma: ÚDRŽBA SILNIC Královéhradeckého kraje a.s.</t>
  </si>
  <si>
    <t>Soupis prací objektu</t>
  </si>
  <si>
    <t xml:space="preserve">Stavba: </t>
  </si>
  <si>
    <t>NovaPDeszKanIII</t>
  </si>
  <si>
    <t>II/284 Nová Paka - Lomnická ulice_III. etapa (Nová Paka)_12042022_neoceněný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</si>
  <si>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</si>
  <si>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</si>
  <si>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</si>
  <si>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</si>
  <si>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</si>
  <si>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</si>
  <si>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</si>
  <si>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</si>
  <si>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</si>
  <si>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</si>
  <si>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</si>
  <si>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</si>
  <si>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</si>
  <si>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</si>
  <si>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</si>
  <si>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</si>
  <si>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</si>
  <si>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</si>
  <si>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</si>
  <si>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</si>
  <si>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</si>
  <si>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</si>
  <si>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</si>
  <si>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</si>
  <si>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</si>
  <si>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</si>
  <si>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</si>
  <si>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</si>
  <si>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</si>
  <si>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</si>
  <si>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</si>
  <si>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</si>
  <si>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</si>
  <si>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</si>
  <si>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</si>
  <si>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</si>
  <si>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</si>
  <si>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</si>
  <si>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</si>
  <si>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</si>
  <si>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</si>
  <si>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</si>
  <si>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</si>
  <si>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</si>
  <si>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</si>
  <si>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</si>
  <si>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</si>
  <si>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</si>
  <si>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</si>
  <si>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</si>
  <si>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</si>
  <si>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</si>
  <si>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</si>
  <si>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</si>
  <si>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</si>
  <si>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</si>
  <si>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</si>
  <si>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</si>
  <si>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</si>
  <si>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</si>
  <si>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</si>
  <si>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</si>
  <si>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</si>
  <si>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</si>
  <si>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</si>
  <si>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</si>
  <si>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</si>
  <si>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</si>
  <si>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</si>
  <si>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</si>
  <si>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</si>
  <si>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</si>
  <si>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</si>
  <si>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</si>
  <si>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</si>
  <si>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</si>
  <si>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</si>
  <si>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</si>
  <si>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</si>
  <si>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</si>
  <si>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</si>
  <si>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</si>
  <si>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</si>
  <si>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</si>
  <si>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</si>
  <si>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</si>
  <si>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</si>
  <si>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</si>
  <si>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</si>
  <si>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</si>
  <si>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</si>
  <si>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</si>
  <si>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</si>
  <si>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</si>
  <si>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</si>
  <si>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</si>
  <si>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</si>
  <si>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</si>
  <si>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</si>
  <si>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</si>
  <si>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</si>
  <si>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</si>
  <si>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</si>
  <si>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</si>
  <si>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</si>
  <si>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</si>
  <si>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</si>
  <si>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</si>
  <si>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</si>
  <si>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</si>
  <si>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</si>
  <si>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</si>
  <si>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</si>
  <si>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</si>
  <si>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</si>
  <si>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</si>
  <si>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</si>
  <si>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</si>
  <si>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</si>
  <si>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</si>
  <si>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</si>
  <si>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</si>
  <si>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</si>
  <si>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</si>
  <si>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18 dní' 
18*10=180,000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</si>
  <si>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</si>
  <si>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</si>
  <si>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</si>
  <si>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25% D2-I - 25% D1' 
(18+28+43)*24*0.25=534,000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</si>
  <si>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</si>
  <si>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</si>
  <si>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</si>
  <si>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</si>
  <si>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18*2=36,000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</si>
  <si>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</si>
  <si>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</si>
  <si>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</si>
  <si>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(18+28+43)*0.25*2=44,500 [A]</t>
  </si>
  <si>
    <t>119001405</t>
  </si>
  <si>
    <t>Dočasné zajištění potrubí z PE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</si>
  <si>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</si>
  <si>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</si>
  <si>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2*1.3=2,600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</si>
  <si>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</si>
  <si>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</si>
  <si>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</si>
  <si>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</si>
  <si>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2*1.3*1.11*1.61=4,646 [A] 
Celkem: A=4,646 [B]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</si>
  <si>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</si>
  <si>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</si>
  <si>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</si>
  <si>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KŠ13-KŠ14' 
39.6*1.3*1.75-39.6*1.3*0.5=64,350 [A] 
'KŠ14-KŠ15' 
10.9*1.3*1.76-10.9*1.3*0.5=17,854 [B] 
'KŠ15-KŠ16' 
14.1*1.3*1.83-14.1*1.3*0.5=24,379 [C] 
'KŠ16-KŠ17' 
13.2*1.3*1.84-13.2*1.3*0.5=22,994 [D] 
'rozšíření šachet' 
'KŠ14 - KŠ17' 
0.5*1.8*(1.72+1.8+1.86+1.82)-0.5*1.8*4*0.5=4,680 [E] 
Celkem: A+B+C+D+E=134,257 [F] 
134.257*0.6=80,554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</si>
  <si>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</si>
  <si>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</si>
  <si>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</si>
  <si>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134.257*0.3=40,277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</si>
  <si>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</si>
  <si>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</si>
  <si>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</si>
  <si>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134.257*0.1=13,426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</si>
  <si>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</si>
  <si>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</si>
  <si>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</si>
  <si>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</si>
  <si>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</si>
  <si>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M2</t>
  </si>
  <si>
    <t>Zřízení pažicích boxů pro pažení a rozepření stěn rýh podzemního vedení hloubka výkopu do 4 m, šířka přes 2,5 do 5 m</t>
  </si>
  <si>
    <t>KŠ13-KŠ14' 
39.6*1.75*2=138,600 [A] 
'KŠ14-KŠ15' 
10.9*1.76*2=38,368 [B] 
'KŠ15-KŠ16' 
14.1*1.83*2=51,606 [C] 
'KŠ16-KŠ17' 
13.2*1.84*2=48,576 [D] 
Mezisoučet: A+B+C+D=277,150 [E] 
'odpočet při souběhu vodovodu a splaškové kanalizace' 
-277.15*0.5=- 138,575 [F] 
Celkem: A+B+C+D+F=138,575 [G]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</si>
  <si>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</si>
  <si>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</si>
  <si>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</si>
  <si>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</si>
  <si>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</si>
  <si>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</si>
  <si>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134.257*0.6=80,554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</si>
  <si>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</si>
  <si>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</si>
  <si>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</si>
  <si>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134.257*0.4=53,703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</si>
  <si>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</si>
  <si>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</si>
  <si>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</si>
  <si>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134.257*0.6=80,554 [A] 
'tř. 4' 
134.257*0.3=40,277 [B] 
'tř. 5' 
134.257*0.1=13,426 [C] 
Celkem: A+B+C=134,257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</si>
  <si>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</si>
  <si>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</si>
  <si>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</si>
  <si>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134.257-10.474-48.809-28.581=46,393 [A] 
Celkem: A=46,393 [B]</t>
  </si>
  <si>
    <t>175101101</t>
  </si>
  <si>
    <t>Obsyp potrubí bez prohození sypaniny z hornin tř. 1 až 4 uloženým do 3 m od kraje výkopu</t>
  </si>
  <si>
    <t>(1.3*0.55-(3.14159265359*0.2*0.2)/2)*(39.6)=25,826 [A] 
(1.3*0.49-(3.14159265359*0.15*0.15)/2)*(10.9+14.1+13.2)=22,983 [B] 
Celkem: A+B=48,809 [C]</t>
  </si>
  <si>
    <t>58337331</t>
  </si>
  <si>
    <t>štěrkopísek frakce 0/22</t>
  </si>
  <si>
    <t>T</t>
  </si>
  <si>
    <t>48.809*2=97,618 [A]</t>
  </si>
  <si>
    <t>58344197</t>
  </si>
  <si>
    <t>štěrkodrť frakce 0/63</t>
  </si>
  <si>
    <t>46.393*1.85=85,827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</si>
  <si>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</si>
  <si>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</si>
  <si>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</si>
  <si>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</si>
  <si>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50% vodovod a splašková kanalizace' 
(39.6+10.9+14.1+13.2)*0.5=38,900 [A] 
Celkem: A=38,900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</si>
  <si>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</si>
  <si>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</si>
  <si>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</si>
  <si>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38.9*1.1=42,790 [A]</t>
  </si>
  <si>
    <t>69311081</t>
  </si>
  <si>
    <t>geotextilie netkaná separační, ochranná, filtrační, drenážní PES 300g/m2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</si>
  <si>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</si>
  <si>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</si>
  <si>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</si>
  <si>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</si>
  <si>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vodovodu a splaškové kanalizace' 
-3.167/2=-1,584 [C] 
Celkem: A+C=1,583 [D]</t>
  </si>
  <si>
    <t>359310241_R</t>
  </si>
  <si>
    <t>Výplň stok "hubeným betonem"</t>
  </si>
  <si>
    <t>DN500' 
3.14159265359*0.25*0.25*80=15,708 [A] 
Mezisoučet: A=15,708 [B] 
'odpočet 50% při souběhu vodovodu a splaškové kanalizace' 
-15.708*0.5=-7,854 [C] 
Celkem: A+C=7,854 [D]</t>
  </si>
  <si>
    <t>359901211</t>
  </si>
  <si>
    <t>Monitoring stoky jakékoli výšky na nové kanalizaci</t>
  </si>
  <si>
    <t>Monitoring stok (kamerový systém) jakékoli výšky nová kanalizace</t>
  </si>
  <si>
    <t>38.2+39.6=77,800 [A]</t>
  </si>
  <si>
    <t>Vodorovné konstrukce</t>
  </si>
  <si>
    <t>28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</si>
  <si>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</si>
  <si>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</si>
  <si>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</si>
  <si>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KŠ13-KŠ14' 
39.6*1.3*0.1=5,148 [A] 
'KŠ14-KŠ15' 
10.9*1.3*0.1=1,417 [B] 
'KŠ15-KŠ16' 
14.1*1.3*0.1=1,833 [C] 
'KŠ16-KŠ17' 
13.2*1.3*0.1=1,716 [D] 
'rozšíření šachet' 
'KŠ14 - KŠ17' 
0.5*1.8*4*0.1=0,360 [E] 
Celkem: A+B+C+D+E=10,474 [F]</t>
  </si>
  <si>
    <t>29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</si>
  <si>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</si>
  <si>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</si>
  <si>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</si>
  <si>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1.5*1.5*0.1*4=0,900 [A] 
Celkem: A=0,900 [B]</t>
  </si>
  <si>
    <t>30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</si>
  <si>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</si>
  <si>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</si>
  <si>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</si>
  <si>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(1.3*0.35-(3.14159265359*0.2*0.2)/2)*39.6=15,530 [A] 
(1.3*0.29-(3.14159265359*0.15*0.15)/2)*(10.9+14.1+13.2)=13,051 [B] 
Celkem: A+B=28,581 [C]</t>
  </si>
  <si>
    <t>31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</si>
  <si>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</si>
  <si>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</si>
  <si>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</si>
  <si>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0.6*(38.2+39.6)=46,680 [A]</t>
  </si>
  <si>
    <t>Komunikace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</si>
  <si>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</si>
  <si>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</si>
  <si>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</si>
  <si>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KŠ13-KŠ14' 
39.6*1.3=51,480 [A] 
'KŠ14-KŠ15' 
10.9*1.3=14,170 [B] 
'KŠ15-KŠ16' 
14.1*1.3=18,330 [C] 
'KŠ16-KŠ17' 
13.2*1.3=17,160 [D] 
'rozšíření šachet' 
'KŠ14 - KŠ17' 
0.5*1.8*4=3,600 [E] 
Celkem: A+B+C+D+E=104,740 [F]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</si>
  <si>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</si>
  <si>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</si>
  <si>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</si>
  <si>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Trubní vedení</t>
  </si>
  <si>
    <t>45</t>
  </si>
  <si>
    <t>452112112</t>
  </si>
  <si>
    <t>Osazení betonových prstenců nebo rámů v do 100 mm</t>
  </si>
  <si>
    <t>Osazení betonových dílců prstenců nebo rámů pod poklopy a mříže, výšky do 100 mm</t>
  </si>
  <si>
    <t>49</t>
  </si>
  <si>
    <t>452112122</t>
  </si>
  <si>
    <t>Osazení betonových prstenců nebo rámů v do 200 mm</t>
  </si>
  <si>
    <t>Osazení betonových dílců prstenců nebo rámů pod poklopy a mříže, výšky přes 100 do 200 mm</t>
  </si>
  <si>
    <t>61</t>
  </si>
  <si>
    <t>55241030_R</t>
  </si>
  <si>
    <t>poklop šachtový litinový kruhový DN 600 bez ventilace tř D 400 pro intenzivní provoz</t>
  </si>
  <si>
    <t>56</t>
  </si>
  <si>
    <t>552415934_R</t>
  </si>
  <si>
    <t>Kompletní zřízení kanalizační přípojky DN 150 včetně dodávky materiálu dle TZ, zemních prací a oprav povrchů</t>
  </si>
  <si>
    <t>4.1+4.1+4.9+5.2+4.9=23,200 [A]</t>
  </si>
  <si>
    <t>57</t>
  </si>
  <si>
    <t>552415935_R</t>
  </si>
  <si>
    <t>Kompletní zřízení kanalizační přípojky DN 200 včetně dodávky materiálu dle TZ, zemních prací a oprav povrchů</t>
  </si>
  <si>
    <t>4.6+4.4+5.7=14,700 [A]</t>
  </si>
  <si>
    <t>58</t>
  </si>
  <si>
    <t>552417014_R</t>
  </si>
  <si>
    <t>Provizorní zakrytí šachet</t>
  </si>
  <si>
    <t>47</t>
  </si>
  <si>
    <t>59224176</t>
  </si>
  <si>
    <t>prstenec šachtový vyrovnávací betonový 625x120x80mm</t>
  </si>
  <si>
    <t>46</t>
  </si>
  <si>
    <t>59224185</t>
  </si>
  <si>
    <t>prstenec šachtový vyrovnávací betonový 625x120x60mm</t>
  </si>
  <si>
    <t>48</t>
  </si>
  <si>
    <t>59224187</t>
  </si>
  <si>
    <t>prstenec šachtový vyrovnávací betonový 625x120x100mm</t>
  </si>
  <si>
    <t>50</t>
  </si>
  <si>
    <t>59224188</t>
  </si>
  <si>
    <t>prstenec šachtový vyrovnávací betonový 625x120x120mm</t>
  </si>
  <si>
    <t>53</t>
  </si>
  <si>
    <t>59224315</t>
  </si>
  <si>
    <t>deska betonová zákrytová pro kruhové šachty 100/62,5x16,5cm</t>
  </si>
  <si>
    <t>55</t>
  </si>
  <si>
    <t>59224339_R</t>
  </si>
  <si>
    <t>dno betonové šachty kanalizační 100x100 s vyložením kameninou</t>
  </si>
  <si>
    <t>dno betonové šachty kanalizačn 100x100  s vyložením kameninou</t>
  </si>
  <si>
    <t>51</t>
  </si>
  <si>
    <t>59224348</t>
  </si>
  <si>
    <t>těsnění elastomerové pro spojení šachetních dílů DN 1000</t>
  </si>
  <si>
    <t>35</t>
  </si>
  <si>
    <t>59710706</t>
  </si>
  <si>
    <t>trouba kameninová glazovaná DN 400 dl 2,50m spojovací systém C Třída 200</t>
  </si>
  <si>
    <t>39.6=39,600 [A] 
A * 1.015Koeficient množství=40,194 [B]</t>
  </si>
  <si>
    <t>33</t>
  </si>
  <si>
    <t>59710707</t>
  </si>
  <si>
    <t>trouba kameninová glazovaná DN 300 dl 2,50m spojovací systém C Třída 240</t>
  </si>
  <si>
    <t>38.2=38,200 [A] 
A * 1.015Koeficient množství=38,773 [B]</t>
  </si>
  <si>
    <t>37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</si>
  <si>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</si>
  <si>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</si>
  <si>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</si>
  <si>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38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</si>
  <si>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</si>
  <si>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</si>
  <si>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</si>
  <si>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40</t>
  </si>
  <si>
    <t>59711790_R</t>
  </si>
  <si>
    <t>odbočka kameninová glazovaná jednoduchá šikmá DN 400/150 dl 1000mm spojovací systém C/F tř.200/-</t>
  </si>
  <si>
    <t>41</t>
  </si>
  <si>
    <t>59711791_R</t>
  </si>
  <si>
    <t>odbočka kameninová glazovaná jednoduchá šikmá DN 400/200 dl 1000mm spojovací systém C/F tř.200/-</t>
  </si>
  <si>
    <t>32</t>
  </si>
  <si>
    <t>831372121</t>
  </si>
  <si>
    <t>Montáž potrubí z trub kameninových hrdlových s integrovaným těsněním výkop sklon do 20 % DN 300</t>
  </si>
  <si>
    <t>Montáž potrubí z trub kameninových hrdlových s integrovaným těsněním v otevřeném výkopu ve sklonu do 20 % DN 300</t>
  </si>
  <si>
    <t>10.9+14.1+13.2=38,200 [A]</t>
  </si>
  <si>
    <t>34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</si>
  <si>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</si>
  <si>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</si>
  <si>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</si>
  <si>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39.6=39,600 [A]</t>
  </si>
  <si>
    <t>36</t>
  </si>
  <si>
    <t>837371221</t>
  </si>
  <si>
    <t>Montáž kameninových tvarovek odbočných s integrovaným těsněním otevřený výkop DN 300</t>
  </si>
  <si>
    <t>Montáž kameninových tvarovek na potrubí z trub kameninových v otevřeném výkopu s integrovaným těsněním odbočných DN 300</t>
  </si>
  <si>
    <t>39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</si>
  <si>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</si>
  <si>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</si>
  <si>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</si>
  <si>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43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</si>
  <si>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</si>
  <si>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</si>
  <si>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</si>
  <si>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</si>
  <si>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42</t>
  </si>
  <si>
    <t>892372186_R</t>
  </si>
  <si>
    <t>Tlaková zkouška vzduchem šachet DN 1000</t>
  </si>
  <si>
    <t>44</t>
  </si>
  <si>
    <t>892392121</t>
  </si>
  <si>
    <t>Tlaková zkouška vzduchem potrubí DN 400 těsnícím vakem ucpávkovým</t>
  </si>
  <si>
    <t>Tlakové zkoušky vzduchem těsnícími vaky ucpávkovými DN 400</t>
  </si>
  <si>
    <t>52</t>
  </si>
  <si>
    <t>894412411</t>
  </si>
  <si>
    <t>Osazení betonových nebo železobetonových dílců pro šachty skruží přechodových</t>
  </si>
  <si>
    <t>54</t>
  </si>
  <si>
    <t>894414111</t>
  </si>
  <si>
    <t>Osazení betonových nebo železobetonových dílců pro šachty skruží základových (dno)</t>
  </si>
  <si>
    <t>59</t>
  </si>
  <si>
    <t>899102211_R</t>
  </si>
  <si>
    <t>Demontáž provizorního zakrytí</t>
  </si>
  <si>
    <t>60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</si>
  <si>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</si>
  <si>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</si>
  <si>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</si>
  <si>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99</t>
  </si>
  <si>
    <t>Přesun hmot</t>
  </si>
  <si>
    <t>62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</si>
  <si>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</si>
  <si>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</si>
  <si>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</si>
  <si>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</si>
  <si>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</si>
  <si>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63</t>
  </si>
  <si>
    <t>979082213_R</t>
  </si>
  <si>
    <t>Vodorovná doprava suti po suchu</t>
  </si>
  <si>
    <t>Vodorovná doprava suti po suchu (odvoz, likvidace včetně poplatku z uložení zhotovitelem)</t>
  </si>
  <si>
    <t>SO301StokaD1-II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</si>
  <si>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</si>
  <si>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</si>
  <si>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</si>
  <si>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KŠ14 - KŠ20' 
11*1.3=14,300 [A] 
'KŠ20 - KŠ21' 
21.8*1.3=28,340 [B] 
'KŠ21 - KŠ22' 
21.3*1.3=27,690 [C] 
'rozšíření šachet' 
0.5*1.8*3=2,700 [D] 
Celkem: A+B+C+D=73,030 [E]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</si>
  <si>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</si>
  <si>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</si>
  <si>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</si>
  <si>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73.03=73,030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</si>
  <si>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</si>
  <si>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</si>
  <si>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</si>
  <si>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50% odpočet při souběhu vodovodu a splaškové kanalizace' 
54.8*3.5*0.5=95,900 [A] 
Celkem: A=95,900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</si>
  <si>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</si>
  <si>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</si>
  <si>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</si>
  <si>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</si>
  <si>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</si>
  <si>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</si>
  <si>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21 dní' 
21*10=210,000 [A]</t>
  </si>
  <si>
    <t>společné se splaškovou kanalizací počítáno s 50%' 
(21+16)*24*0.5=444,000 [A]</t>
  </si>
  <si>
    <t>21*2=42,000 [A]</t>
  </si>
  <si>
    <t>(21+16)*0.5*2=37,000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</si>
  <si>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</si>
  <si>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</si>
  <si>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</si>
  <si>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1*1.3=1,300 [A]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</si>
  <si>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</si>
  <si>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</si>
  <si>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</si>
  <si>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</si>
  <si>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</si>
  <si>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</si>
  <si>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4*1.3=5,200 [A] 
Celkem: A=5,200 [B]</t>
  </si>
  <si>
    <t>plyn' 
1*1.3*1.11*1.61=2,323 [A] 
'kanal' 
2*1.3*1.3*1.8=6,084 [B] 
'kabely' 
4*1.3*1.05*1.55=8,463 [C] 
'vodovod' 
1*1.3*1.11*1.61=2,323 [D] 
Celkem: A+B+C+D=19,193 [E]</t>
  </si>
  <si>
    <t>KŠ14 - KŠ20' 
2.6*1.3*1.74-2.6*1.3*0.5=4,191 [A] 
11*1.3*1.94-11*1.3*0.32=23,166 [B] 
'KŠ20 - KŠ21' 
21.8*1.3*2.57-21.8*1.3*0.32=63,765 [C] 
'KŠ21 - KŠ22' 
21.3*1.3*2.59-21.3*1.3*0.32=62,856 [D] 
'rozšíření šachet' 
0.5*1.8*(2+3.14+2.54)-0.5*1.8*3*0.32=6,048 [E] 
Celkem: A+B+C+D+E=160,026 [F] 
160.026*0.6=96,016 [G]</t>
  </si>
  <si>
    <t>160.026*0.3=48,008 [A]</t>
  </si>
  <si>
    <t>160.026*0.1=16,003 [A]</t>
  </si>
  <si>
    <t>KŠ14 - KŠ20' 
13.6*1.9*2=51,680 [A] 
'KŠ20 - KŠ21' 
21.8*2.57*2=112,052 [B] 
'KŠ21 - KŠ22' 
21.3*2.59*2=110,334 [C] 
Celkem: A+B+C=274,066 [D] 
'odpočet při souběhu vodovodu a splaš. kanalizace 50%' 
274.066*0.5=137,033 [E]</t>
  </si>
  <si>
    <t>160.026*0.6=96,016 [A]</t>
  </si>
  <si>
    <t>160.026*0.4=64,010 [A]</t>
  </si>
  <si>
    <t>tř. 3' 
160.026*0.6=96,016 [A] 
'tř. 4' 
160.026*0.3=48,008 [B] 
'tř. 5' 
160.026*0.1=16,003 [C] 
Celkem: A+B+C=160,027 [D]</t>
  </si>
  <si>
    <t>171251299_R</t>
  </si>
  <si>
    <t>Uložení frézovaného asfaltu na mezideponii</t>
  </si>
  <si>
    <t>11.029+16.797=27,826 [A]</t>
  </si>
  <si>
    <t>160.026-16.186-34.114-19.372=90,354 [A] 
'provizorní úprava komunikace' 
73.03*0.32=23,370 [B] 
Celkem: A+B=113,724 [C]</t>
  </si>
  <si>
    <t>(1.3*0.49-(3.14159265359*0.15*0.15)/2)*56.7=34,114 [A] 
Celkem: A=34,114 [B]</t>
  </si>
  <si>
    <t>34.114*2=68,228 [A]</t>
  </si>
  <si>
    <t>113.724*1.85=210,389 [A]</t>
  </si>
  <si>
    <t>56.7=56,700 [A] 
'odpočet při souběhu vodovodu a splaš. kanalizace 50%' 
56.7*0.5=28,350 [B]</t>
  </si>
  <si>
    <t>28.35*1.1=31,185 [A]</t>
  </si>
  <si>
    <t>potrubí' 
(3.14159265359*8.8*(0.215*0.215-0.15*0.15))=0,656 [A] 
'šachty' 
(3.14159265359*2.4*(0.62*0.62-0.5*0.5))*2=2,027 [B] 
Mezisoučet: A+B=2,683 [C] 
'odpočet 50% při souběhu vodovodu a splaškové kanalizace' 
-2.683*0.5=-1,342 [D] 
Celkem: A+B+D=1,341 [E]</t>
  </si>
  <si>
    <t>DN300' 
3.14159265359*0.15*0.15*22.9=1,619 [A] 
Mezisoučet: A=1,619 [B] 
'odpočet 50% při souběhu vodovodu a splaškové kanalizace' 
-1.619*0.5=-0,810 [C] 
Celkem: A+C=0,809 [D]</t>
  </si>
  <si>
    <t>KŠ14 - KŠ20' 
13.6*1.74*0.1=2,366 [A] 
'KŠ20 - KŠ21' 
21.8*2.57*0.1=5,603 [B] 
'KŠ21 - KŠ22' 
21.3*2.59*0.1=5,517 [C] 
'rozšíření šachet' 
0.5*1.8*3=2,700 [D] 
Celkem: A+B+C+D=16,186 [E]</t>
  </si>
  <si>
    <t>beton pod šachty' 
1.5*1.5*0.1*3=0,675 [A] 
Celkem: A=0,675 [B]</t>
  </si>
  <si>
    <t>(1.3*0.29-(3.14159265359*0.15*0.15)/2)*56.7=19,372 [A] 
Celkem: A=19,372 [B]</t>
  </si>
  <si>
    <t>56.7*0.6=34,020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</si>
  <si>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</si>
  <si>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</si>
  <si>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</si>
  <si>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2.6*1.3=3,380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</si>
  <si>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</si>
  <si>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</si>
  <si>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</si>
  <si>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</si>
  <si>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</si>
  <si>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</si>
  <si>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</si>
  <si>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</si>
  <si>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</si>
  <si>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</si>
  <si>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</si>
  <si>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</si>
  <si>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</si>
  <si>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</si>
  <si>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</si>
  <si>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</si>
  <si>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</si>
  <si>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</si>
  <si>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71</t>
  </si>
  <si>
    <t>67</t>
  </si>
  <si>
    <t>68</t>
  </si>
  <si>
    <t>59224160</t>
  </si>
  <si>
    <t>skruž kanalizační s ocelovými stupadly 100x25x12cm</t>
  </si>
  <si>
    <t>59224161</t>
  </si>
  <si>
    <t>skruž kanalizační s ocelovými stupadly 100x50x12cm</t>
  </si>
  <si>
    <t>59224162</t>
  </si>
  <si>
    <t>skruž kanalizační s ocelovými stupadly 100x100x12cm</t>
  </si>
  <si>
    <t>59224168</t>
  </si>
  <si>
    <t>skruž betonová přechodová 62,5/100x60x12cm, stupadla poplastovaná kapsová</t>
  </si>
  <si>
    <t>65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</si>
  <si>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</si>
  <si>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</si>
  <si>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</si>
  <si>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stěny  kameninou</t>
  </si>
  <si>
    <t>56.7=56,700 [A] 
A * 1.015Koeficient množství=57,551 [B]</t>
  </si>
  <si>
    <t>Montáž potrubí z trub kameninových  hrdlových s integrovaným těsněním v otevřeném výkopu ve sklonu do 20 % DN 300</t>
  </si>
  <si>
    <t>13.6+21.8+21.3=56,700 [A]</t>
  </si>
  <si>
    <t>894118001</t>
  </si>
  <si>
    <t>Příplatek ZKD 0,60 m výšky vstupu na potrubí</t>
  </si>
  <si>
    <t>894411311</t>
  </si>
  <si>
    <t>Osazení betonových nebo železobetonových dílců pro šachty skruží rovných</t>
  </si>
  <si>
    <t>4=4,000 [A]</t>
  </si>
  <si>
    <t>64</t>
  </si>
  <si>
    <t>69</t>
  </si>
  <si>
    <t>70</t>
  </si>
  <si>
    <t>73</t>
  </si>
  <si>
    <t>592174680</t>
  </si>
  <si>
    <t>obrubník betonový silniční nájezdový Standard 100x15x15 cm</t>
  </si>
  <si>
    <t>obrubník betonový silniční nájezdový vibrolisovaný 100x15x15 cm</t>
  </si>
  <si>
    <t>72</t>
  </si>
  <si>
    <t>916131112</t>
  </si>
  <si>
    <t>Osazení silničního obrubníku betonového ležatého bez boční opěry do lože z betonu prostého</t>
  </si>
  <si>
    <t>Osazení silničního obrubníku betonového se zřízením lože, s vyplněním a zatřením spár cementovou maltou ležatého bez boční opěry, do lože z betonu prostého</t>
  </si>
  <si>
    <t>74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</si>
  <si>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</si>
  <si>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</si>
  <si>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</si>
  <si>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(55+6)*0.5=30,500 [A] 
Celkem: A=30,500 [B]</t>
  </si>
  <si>
    <t>75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</si>
  <si>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</si>
  <si>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</si>
  <si>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</si>
  <si>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77</t>
  </si>
  <si>
    <t>76</t>
  </si>
  <si>
    <t>SO301StokaD2</t>
  </si>
  <si>
    <t>KŠ24 - KŠ25' 
5.3*1.5=7,950 [A] 
9.9*1.5=14,850 [B] 
'KŠ25 - KŠ26' 
11.7*1.5=17,550 [C] 
'rozšíření šachet' 
0.3*1.8*2=1,080 [D] 
Celkem: A+B+C+D=41,430 [E]</t>
  </si>
  <si>
    <t>odstranění provizorní úpravy' 
41.43=41,430 [A]</t>
  </si>
  <si>
    <t>50% odpočet při souběhu vodovodu a splaškové kanalizace' 
239.3*0.5=119,650 [A] 
Celkem: A=119,650 [B]</t>
  </si>
  <si>
    <t>předpoklad 12 dní' 
12*10=120,000 [A]</t>
  </si>
  <si>
    <t>společné se splaškovou kanalizací počítáno s 50%' 
(12+9)*24*0.5=252,000 [A]</t>
  </si>
  <si>
    <t>12*2=24,000 [A]</t>
  </si>
  <si>
    <t>(12+9)*0.5*2=21,000 [A]</t>
  </si>
  <si>
    <t>2*1.5=3,000 [A]</t>
  </si>
  <si>
    <t>4*1.5=6,000 [A] 
Celkem: A=6,000 [B]</t>
  </si>
  <si>
    <t>plyn' 
2*1.5*1.11*1.61=5,361 [A] 
'vodovod' 
1*1.5*1.11*1.61=2,681 [B] 
'kabely' 
4*1.5*1.05*1.55=9,765 [C] 
Celkem: A+B+C=17,807 [D]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</si>
  <si>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</si>
  <si>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</si>
  <si>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</si>
  <si>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KŠ24 - KŠ25' 
5.3*1.5*1.75-5.3*1.5*0.32=11,369 [A] 
8.8*1.5*1.82-8.8*1.5*0.5=17,424 [B] 
9.9*1.5*1.86-9.9*1.5*0.32=22,869 [C] 
'KŠ25 - KŠ26' 
11.7*1.5*1.92-11.7*1.5*0.32=28,080 [D] 
'rozšíření šachet' 
0.3*1.8*(1.88+1.94)-0.3*1.8*0.32*2=1,717 [E] 
Celkem: A+B+C+D+E=81,459 [F] 
81.459*0.6=48,875 [G]</t>
  </si>
  <si>
    <t>81.459*0.3=24,438 [A]</t>
  </si>
  <si>
    <t>81.459*0.1=8,146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</si>
  <si>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</si>
  <si>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</si>
  <si>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</si>
  <si>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KŠ24 - KŠ25' 
24*1.83*2=87,840 [A] 
'KŠ25 - KŠ26' 
11.7*1.92*2=44,928 [B] 
Mezisoučet: A+B=132,768 [C] 
'odpočet při souběhu vodovodu a splaš. kanalizace 50%' 
-132.768*0.5=-66,384 [D] 
Celkem: A+B+D=66,384 [E]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</si>
  <si>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</si>
  <si>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</si>
  <si>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</si>
  <si>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81.459*0.6=48,875 [A]</t>
  </si>
  <si>
    <t>81.459*0.4=32,584 [A]</t>
  </si>
  <si>
    <t>tř. 3' 
81.459*0.6=48,875 [A] 
'tř. 4' 
81.459*0.3=24,438 [B] 
'tř. 5' 
81.459*0.1=8,146 [C] 
Celkem: A+B+C=81,459 [D]</t>
  </si>
  <si>
    <t>13.78+9.563=23,343 [A]</t>
  </si>
  <si>
    <t>81.459-0-24.978-14.268=42,213 [A] 
'provizorní úprava komunikace' 
41.58*0.32=13,306 [B] 
Celkem: A+B=55,519 [C]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</si>
  <si>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</si>
  <si>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</si>
  <si>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</si>
  <si>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(1.5*0.49-(3.14159265359*0.15*0.15)/2)*(24+11.7)=24,978 [A] 
Celkem: A=24,978 [B]</t>
  </si>
  <si>
    <t>24.978*2=49,956 [A]</t>
  </si>
  <si>
    <t>55.519*1.85=102,710 [A]</t>
  </si>
  <si>
    <t>24+11.7=35,700 [A] 
'odečet 50% při souběhu dešťové a splaškové kanalizace' 
35.7*0.5=17,850 [B]</t>
  </si>
  <si>
    <t>17.85*1.1=19,635 [A]</t>
  </si>
  <si>
    <t>35.7=35,700 [A]</t>
  </si>
  <si>
    <t>KŠ24 - KŠ25' 
24*1.5*0.1=3,600 [A] 
'KŠ25 - KŠ26' 
11.7*1.5*0.1=1,755 [B] 
'rozšíření šachet' 
0.3*1.8*2*0.1=0,108 [C] 
Celkem: A+B+C=5,463 [D]</t>
  </si>
  <si>
    <t>beton pod šachty' 
1.5*1.5*0.1*2=0,450 [A] 
Celkem: A=0,450 [B]</t>
  </si>
  <si>
    <t>(1.5*0.29-(3.14159265359*0.15*0.15)/2)*(24+11.7)=14,268 [A] 
Celkem: A=14,268 [B]</t>
  </si>
  <si>
    <t>35.7*0.6=21,420 [A]</t>
  </si>
  <si>
    <t>KŠ24 - KŠ25' 
8.8*1.5=13,200 [A]</t>
  </si>
  <si>
    <t>35.7=35,700 [A] 
A * 1.015Koeficient množství=36,236 [B]</t>
  </si>
  <si>
    <t>24+11.7=35,700 [A]</t>
  </si>
  <si>
    <t>1=1,000 [A]</t>
  </si>
  <si>
    <t>odpočet při souběhu vodovodu a splaš. kanalizace 50%' 
(26+6.2)*0.5=16,100 [A] 
Celkem: A=16,100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</si>
  <si>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</si>
  <si>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</si>
  <si>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</si>
  <si>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6.2*0.5=3,100 [A]</t>
  </si>
  <si>
    <t>SO301StokaD2-I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</si>
  <si>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</si>
  <si>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</si>
  <si>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</si>
  <si>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odvodňovací žlab' 
1*4.2=4,200 [A]</t>
  </si>
  <si>
    <t>předpoklad 28 dní' 
28*10=280,000 [A]</t>
  </si>
  <si>
    <t>28*2=56,000 [A]</t>
  </si>
  <si>
    <t>1*1.4=1,400 [A] 
Celkem: A=1,400 [B]</t>
  </si>
  <si>
    <t>2*1.4=2,800 [A] 
2*1.3=2,600 [B] 
Celkem: A+B=5,400 [C]</t>
  </si>
  <si>
    <t>2*1.4=2,800 [A] 
1*1.3=1,300 [B] 
Celkem: A+B=4,100 [C]</t>
  </si>
  <si>
    <t>plyn' 
2*1.4*1.11*1.61=5,004 [A] 
2*1.3*1.11*1.61=4,646 [B] 
'vodovod' 
1*1.4*1.1*1.61=2,479 [C] 
'kabely' 
2*1.4*1.05*1.55=4,557 [D] 
1*1.3*1.05*1.55=2,116 [E] 
Celkem: A+B+C+D+E=18,802 [F]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</si>
  <si>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</si>
  <si>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</si>
  <si>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</si>
  <si>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KŠ27-KŠ28' 
10.1*1.4*1.9-10.1*1.4*0.5=19,796 [A] 
'KŠ28-KŠ29' 
30.2*1.4*2-30.2*1.4*0.5=63,420 [B] 
'KŠ29-KŠ30' 
32.8*1.3*2.02-32.8*1.3*0.5=64,813 [C] 
'KŠ30-KŠ31' 
29.2*1.3*1.8-29.2*1.3*0.5=49,348 [D] 
'rozšíření šachet' 
'KŠ28' 
0.4*1.8*1.86-0.4*1.8*0.5=0,979 [E] 
'KŠ29 - KŠ31' 
0.5*1.8*(2.07+1.97+1.6)-0.5*1.8*3*0.5=3,726 [F] 
'odvodňovací žlab' 
4.2*1*0.8-4.2*1*0.3=2,100 [G] 
Celkem: A+B+C+D+E+F+G=204,182 [H] 
204.182*0.6=122,509 [I]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</si>
  <si>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</si>
  <si>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</si>
  <si>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</si>
  <si>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204.182*0.3=61,255 [A]</t>
  </si>
  <si>
    <t>204.182*0.1=20,418 [A]</t>
  </si>
  <si>
    <t>KŠ27-KŠ28' 
10.1*1.9*2=38,380 [A] 
'KŠ28-KŠ29' 
30.2*2*2=120,800 [B] 
'KŠ29-KŠ30' 
32.8*2.02*2=132,512 [C] 
'KŠ30-KŠ31' 
29.2*1.8*2=105,120 [D] 
Mezisoučet: A+B+C+D=396,812 [E] 
'odpočet při souběhu vodovodu a splaškové kanalizace' 
-396.812*0.5=- 198,406 [F] 
Celkem: A+B+C+D+F=198,406 [G]</t>
  </si>
  <si>
    <t>204.182*0.6=122,509 [A]</t>
  </si>
  <si>
    <t>204.182*0.4=81,673 [A]</t>
  </si>
  <si>
    <t>tř. 3' 
204.182*0.6=122,509 [A] 
'tř. 4' 
204.182*0.3=61,255 [B] 
'tř. 5' 
204.182*0.1=20,418 [C] 
Celkem: A+B+C=204,182 [D]</t>
  </si>
  <si>
    <t>204.182-14.044-65.241-38.643=86,254 [A] 
'odečtení žlabu' 
-0.9*0.625*3.6=-2,025 [B] 
Celkem: A+B=84,229 [C]</t>
  </si>
  <si>
    <t>(1.3*0.55-(3.14159265359*0.2*0.2)/2)*(10.1+30.2+32.8)=47,673 [A] 
(1.3*0.49-(3.14159265359*0.15*0.15)/2)*29.2=17,568 [B] 
Celkem: A+B=65,241 [C]</t>
  </si>
  <si>
    <t>65.241*2=130,482 [A]</t>
  </si>
  <si>
    <t>84.229*1.85=155,824 [A]</t>
  </si>
  <si>
    <t>50% vodovod a splašková kanalizace' 
(10.1+30.2+32.8+29.2)*0.5=51,150 [A] 
Celkem: A=51,150 [B]</t>
  </si>
  <si>
    <t>51.15*1.1=56,265 [A]</t>
  </si>
  <si>
    <t>Bourání stoky kompletní nebo vybourání otvorů z prostého betonu plochy do 4 m2</t>
  </si>
  <si>
    <t>potrubí' 
(3.14159265359*60.8*(0.215*0.215-0.15*0.15))=4,532 [A] 
'šachty' 
(3.14159265359*2.5*(0.62*0.62-0.5*0.5))*3=3,167 [B] 
'potrubí' 
(3.14159265359*56.7*(0.215*0.215-0.15*0.15))=4,226 [C] 
'šachty' 
(3.14159265359*2.4*(0.62*0.62-0.5*0.5))*4=4,053 [D] 
Mezisoučet: A+B+C+D=15,978 [E] 
'odpočet 50% při souběhu vodovodu a splaškové kanalizace' 
-15.978*0.5=-7,989 [F] 
Celkem: A+B+C+D+F=7,989 [G]</t>
  </si>
  <si>
    <t>DN500' 
3.14159265359*0.25*0.25*143.1=28,098 [A] 
Mezisoučet: A=28,098 [B] 
'odpočet 50% při souběhu vodovodu a splaškové kanalizace' 
-28.098*0.5=-14,049 [C] 
Celkem: A+C=14,049 [D]</t>
  </si>
  <si>
    <t>29.2+73.1=102,300 [A]</t>
  </si>
  <si>
    <t>KŠ27-KŠ28' 
10.1*1.4*0.1=1,414 [A] 
'KŠ28-KŠ29' 
30.2*1.4*0.1=4,228 [B] 
'KŠ29-KŠ30' 
32.8*1.3*0.1=4,264 [C] 
'KŠ30-KŠ31' 
29.2*1.3*0.1=3,796 [D] 
'rozšíření šachet' 
'KŠ28' 
0.4*1.8*0.1=0,072 [E] 
'KŠ29 - KŠ31' 
0.5*1.8*3*0.1=0,270 [F] 
Celkem: A+B+C+D+E+F=14,044 [G]</t>
  </si>
  <si>
    <t>beton pod šachty' 
1.5*1.5*0.1*4=0,900 [A] 
'odvodňovací žlab' 
3.6*0.925*0.15*2+3.6*0.5*0.15*2+0.925*0.65*0.15*2=1,719 [B] 
Celkem: A+B=2,619 [C]</t>
  </si>
  <si>
    <t>(1.3*0.35-(3.14159265359*0.2*0.2)/2)*(10.1+30.2+32.8)=28,667 [A] 
(1.3*0.29-(3.14159265359*0.15*0.15)/2)*29.2=9,976 [B] 
Celkem: A+B=38,643 [C]</t>
  </si>
  <si>
    <t>stoka' 
(73.1+29.2)*0.6=61,380 [A] 
'odvodňovací žlab' 
0.65*3.6*2+0.5*3.6*2+0.625*0.625*2+0.925*0.5*2=9,986 [B] 
Celkem: A+B=71,366 [C]</t>
  </si>
  <si>
    <t>KŠ27-KŠ28' 
10.1*1.4=14,140 [A] 
'KŠ28-KŠ29' 
30.2*1.4=42,280 [B] 
'KŠ29-KŠ30' 
32.8*1.3=42,640 [C] 
'KŠ30-KŠ31' 
29.2*1.3=37,960 [D] 
'rozšíření šachet' 
'KŠ28' 
0.4*1.8=0,720 [E] 
'KŠ29 - KŠ31' 
0.5*1.8*3=2,700 [F] 
Celkem: A+B+C+D+E+F=140,440 [G]</t>
  </si>
  <si>
    <t>5.6+5.1+4.9+6=21,600 [A]</t>
  </si>
  <si>
    <t>5.8+5.2+6+4.2=21,200 [A]</t>
  </si>
  <si>
    <t>59224338_R</t>
  </si>
  <si>
    <t>dno betonové šachty kanalizační 100x80 s vyložením kameninou</t>
  </si>
  <si>
    <t>dno betonové šachty kanalizačn 100x80  s vyložením kameninou</t>
  </si>
  <si>
    <t>73.1=73,100 [A] 
A * 1.015Koeficient množství=74,197 [B]</t>
  </si>
  <si>
    <t>29.2=29,200 [A] 
A * 1.015Koeficient množství=29,638 [B]</t>
  </si>
  <si>
    <t>29.2=29,200 [A]</t>
  </si>
  <si>
    <t>10.1+30.2+32.8=73,100 [A]</t>
  </si>
  <si>
    <t>Montáž kameninových tvarovek na potrubí z trub kameninových  v otevřeném výkopu s integrovaným těsněním odbočných DN 300</t>
  </si>
  <si>
    <t>854414918</t>
  </si>
  <si>
    <t>Odvodňovací žlab s litinovými rošty š 500</t>
  </si>
  <si>
    <t>Odvodňovací žlab s litinovými rošty š 500 - osazení včetně dodávky</t>
  </si>
  <si>
    <t>2=2,000 [A]</t>
  </si>
  <si>
    <t>17.576=17,576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</si>
</sst>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0+O8+O85+O98+O111+O128+O137+O258+O263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0+I8+I85+I98+I111+I128+I137+I258+I263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180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130</v>
      </c>
    </row>
    <row r="11" spans="1:5" ht="25.5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134</v>
      </c>
    </row>
    <row r="15" spans="1:5" ht="25.5">
      <c r="A15" s="30" t="s">
        <v>41</v>
      </c>
      <c r="E15" s="37" t="s">
        <v>135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136</v>
      </c>
      <c s="19" t="s">
        <v>37</v>
      </c>
      <c s="24" t="s">
        <v>137</v>
      </c>
      <c s="25" t="s">
        <v>138</v>
      </c>
      <c s="26">
        <v>36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139</v>
      </c>
    </row>
    <row r="19" spans="1:5" ht="12.75">
      <c r="A19" s="30" t="s">
        <v>41</v>
      </c>
      <c r="E19" s="31" t="s">
        <v>140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141</v>
      </c>
      <c s="19" t="s">
        <v>37</v>
      </c>
      <c s="24" t="s">
        <v>142</v>
      </c>
      <c s="25" t="s">
        <v>138</v>
      </c>
      <c s="26">
        <v>44.5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143</v>
      </c>
    </row>
    <row r="23" spans="1:5" ht="12.75">
      <c r="A23" s="30" t="s">
        <v>41</v>
      </c>
      <c r="E23" s="31" t="s">
        <v>144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145</v>
      </c>
      <c s="19" t="s">
        <v>37</v>
      </c>
      <c s="24" t="s">
        <v>146</v>
      </c>
      <c s="25" t="s">
        <v>147</v>
      </c>
      <c s="26">
        <v>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148</v>
      </c>
    </row>
    <row r="27" spans="1:5" ht="12.75">
      <c r="A27" s="30" t="s">
        <v>41</v>
      </c>
      <c r="E27" s="31" t="s">
        <v>149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4.646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153</v>
      </c>
    </row>
    <row r="31" spans="1:5" ht="38.25">
      <c r="A31" s="30" t="s">
        <v>41</v>
      </c>
      <c r="E31" s="37" t="s">
        <v>154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155</v>
      </c>
      <c s="19" t="s">
        <v>37</v>
      </c>
      <c s="24" t="s">
        <v>156</v>
      </c>
      <c s="25" t="s">
        <v>152</v>
      </c>
      <c s="26">
        <v>80.554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157</v>
      </c>
    </row>
    <row r="35" spans="1:5" ht="165.75">
      <c r="A35" s="30" t="s">
        <v>41</v>
      </c>
      <c r="E35" s="37" t="s">
        <v>158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159</v>
      </c>
      <c s="19" t="s">
        <v>37</v>
      </c>
      <c s="24" t="s">
        <v>160</v>
      </c>
      <c s="25" t="s">
        <v>152</v>
      </c>
      <c s="26">
        <v>40.277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161</v>
      </c>
    </row>
    <row r="39" spans="1:5" ht="12.75">
      <c r="A39" s="30" t="s">
        <v>41</v>
      </c>
      <c r="E39" s="31" t="s">
        <v>162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152</v>
      </c>
      <c s="26">
        <v>13.426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165</v>
      </c>
    </row>
    <row r="43" spans="1:5" ht="12.75">
      <c r="A43" s="30" t="s">
        <v>41</v>
      </c>
      <c r="E43" s="31" t="s">
        <v>166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167</v>
      </c>
      <c s="19" t="s">
        <v>37</v>
      </c>
      <c s="24" t="s">
        <v>168</v>
      </c>
      <c s="25" t="s">
        <v>152</v>
      </c>
      <c s="26">
        <v>13.426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169</v>
      </c>
    </row>
    <row r="47" spans="1:5" ht="12.75">
      <c r="A47" s="30" t="s">
        <v>41</v>
      </c>
      <c r="E47" s="31" t="s">
        <v>166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170</v>
      </c>
      <c s="19" t="s">
        <v>37</v>
      </c>
      <c s="24" t="s">
        <v>171</v>
      </c>
      <c s="25" t="s">
        <v>172</v>
      </c>
      <c s="26">
        <v>138.575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173</v>
      </c>
    </row>
    <row r="51" spans="1:5" ht="153">
      <c r="A51" s="30" t="s">
        <v>41</v>
      </c>
      <c r="E51" s="37" t="s">
        <v>174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175</v>
      </c>
      <c s="19" t="s">
        <v>37</v>
      </c>
      <c s="24" t="s">
        <v>176</v>
      </c>
      <c s="25" t="s">
        <v>172</v>
      </c>
      <c s="26">
        <v>138.575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177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178</v>
      </c>
      <c s="19" t="s">
        <v>37</v>
      </c>
      <c s="24" t="s">
        <v>179</v>
      </c>
      <c s="25" t="s">
        <v>152</v>
      </c>
      <c s="26">
        <v>80.554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180</v>
      </c>
    </row>
    <row r="59" spans="1:5" ht="12.75">
      <c r="A59" s="30" t="s">
        <v>41</v>
      </c>
      <c r="E59" s="31" t="s">
        <v>181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152</v>
      </c>
      <c s="26">
        <v>53.703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184</v>
      </c>
    </row>
    <row r="63" spans="1:5" ht="12.75">
      <c r="A63" s="30" t="s">
        <v>41</v>
      </c>
      <c r="E63" s="31" t="s">
        <v>185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152</v>
      </c>
      <c s="26">
        <v>134.257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89.25">
      <c r="A67" s="30" t="s">
        <v>41</v>
      </c>
      <c r="E67" s="37" t="s">
        <v>189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152</v>
      </c>
      <c s="26">
        <v>46.393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25.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152</v>
      </c>
      <c s="26">
        <v>48.809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195</v>
      </c>
    </row>
    <row r="75" spans="1:5" ht="38.25">
      <c r="A75" s="30" t="s">
        <v>41</v>
      </c>
      <c r="E75" s="31" t="s">
        <v>196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197</v>
      </c>
      <c s="19" t="s">
        <v>37</v>
      </c>
      <c s="24" t="s">
        <v>198</v>
      </c>
      <c s="25" t="s">
        <v>199</v>
      </c>
      <c s="26">
        <v>97.618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198</v>
      </c>
    </row>
    <row r="79" spans="1:5" ht="12.75">
      <c r="A79" s="30" t="s">
        <v>41</v>
      </c>
      <c r="E79" s="31" t="s">
        <v>200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87</v>
      </c>
      <c s="23" t="s">
        <v>201</v>
      </c>
      <c s="19" t="s">
        <v>37</v>
      </c>
      <c s="24" t="s">
        <v>202</v>
      </c>
      <c s="25" t="s">
        <v>199</v>
      </c>
      <c s="26">
        <v>85.827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202</v>
      </c>
    </row>
    <row r="83" spans="1:5" ht="12.75">
      <c r="A83" s="30" t="s">
        <v>41</v>
      </c>
      <c r="E83" s="31" t="s">
        <v>203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204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102</v>
      </c>
      <c s="23" t="s">
        <v>205</v>
      </c>
      <c s="19" t="s">
        <v>37</v>
      </c>
      <c s="24" t="s">
        <v>206</v>
      </c>
      <c s="25" t="s">
        <v>147</v>
      </c>
      <c s="26">
        <v>38.9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207</v>
      </c>
    </row>
    <row r="88" spans="1:5" ht="38.25">
      <c r="A88" s="30" t="s">
        <v>41</v>
      </c>
      <c r="E88" s="37" t="s">
        <v>208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107</v>
      </c>
      <c s="23" t="s">
        <v>209</v>
      </c>
      <c s="19" t="s">
        <v>37</v>
      </c>
      <c s="24" t="s">
        <v>210</v>
      </c>
      <c s="25" t="s">
        <v>172</v>
      </c>
      <c s="26">
        <v>42.79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211</v>
      </c>
    </row>
    <row r="92" spans="1:5" ht="12.75">
      <c r="A92" s="30" t="s">
        <v>41</v>
      </c>
      <c r="E92" s="31" t="s">
        <v>212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110</v>
      </c>
      <c s="23" t="s">
        <v>213</v>
      </c>
      <c s="19" t="s">
        <v>37</v>
      </c>
      <c s="24" t="s">
        <v>214</v>
      </c>
      <c s="25" t="s">
        <v>172</v>
      </c>
      <c s="26">
        <v>50.685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214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12</v>
      </c>
      <c s="5"/>
      <c s="21" t="s">
        <v>215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115</v>
      </c>
      <c s="23" t="s">
        <v>216</v>
      </c>
      <c s="19" t="s">
        <v>37</v>
      </c>
      <c s="24" t="s">
        <v>217</v>
      </c>
      <c s="25" t="s">
        <v>152</v>
      </c>
      <c s="26">
        <v>1.583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218</v>
      </c>
    </row>
    <row r="101" spans="1:5" ht="76.5">
      <c r="A101" s="30" t="s">
        <v>41</v>
      </c>
      <c r="E101" s="37" t="s">
        <v>219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119</v>
      </c>
      <c s="23" t="s">
        <v>220</v>
      </c>
      <c s="19" t="s">
        <v>37</v>
      </c>
      <c s="24" t="s">
        <v>221</v>
      </c>
      <c s="25" t="s">
        <v>152</v>
      </c>
      <c s="26">
        <v>7.854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</v>
      </c>
    </row>
    <row r="105" spans="1:5" ht="76.5">
      <c r="A105" s="30" t="s">
        <v>41</v>
      </c>
      <c r="E105" s="37" t="s">
        <v>222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122</v>
      </c>
      <c s="23" t="s">
        <v>223</v>
      </c>
      <c s="19" t="s">
        <v>37</v>
      </c>
      <c s="24" t="s">
        <v>224</v>
      </c>
      <c s="25" t="s">
        <v>147</v>
      </c>
      <c s="26">
        <v>77.8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225</v>
      </c>
    </row>
    <row r="109" spans="1:5" ht="12.75">
      <c r="A109" s="30" t="s">
        <v>41</v>
      </c>
      <c r="E109" s="31" t="s">
        <v>226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</v>
      </c>
      <c s="5"/>
      <c s="21" t="s">
        <v>227</v>
      </c>
      <c s="5"/>
      <c s="5"/>
      <c s="5"/>
      <c s="35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152</v>
      </c>
      <c s="26">
        <v>10.474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231</v>
      </c>
    </row>
    <row r="114" spans="1:5" ht="153">
      <c r="A114" s="30" t="s">
        <v>41</v>
      </c>
      <c r="E114" s="37" t="s">
        <v>232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152</v>
      </c>
      <c s="26">
        <v>0.9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236</v>
      </c>
    </row>
    <row r="118" spans="1:5" ht="38.25">
      <c r="A118" s="30" t="s">
        <v>41</v>
      </c>
      <c r="E118" s="37" t="s">
        <v>237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152</v>
      </c>
      <c s="26">
        <v>28.581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241</v>
      </c>
    </row>
    <row r="122" spans="1:5" ht="38.25">
      <c r="A122" s="30" t="s">
        <v>41</v>
      </c>
      <c r="E122" s="31" t="s">
        <v>242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172</v>
      </c>
      <c s="26">
        <v>46.68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246</v>
      </c>
    </row>
    <row r="126" spans="1:5" ht="12.75">
      <c r="A126" s="30" t="s">
        <v>41</v>
      </c>
      <c r="E126" s="31" t="s">
        <v>247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26</v>
      </c>
      <c s="5"/>
      <c s="21" t="s">
        <v>248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96</v>
      </c>
      <c s="23" t="s">
        <v>249</v>
      </c>
      <c s="19" t="s">
        <v>37</v>
      </c>
      <c s="24" t="s">
        <v>250</v>
      </c>
      <c s="25" t="s">
        <v>172</v>
      </c>
      <c s="26">
        <v>104.74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251</v>
      </c>
    </row>
    <row r="131" spans="1:5" ht="153">
      <c r="A131" s="30" t="s">
        <v>41</v>
      </c>
      <c r="E131" s="37" t="s">
        <v>252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99</v>
      </c>
      <c s="23" t="s">
        <v>253</v>
      </c>
      <c s="19" t="s">
        <v>37</v>
      </c>
      <c s="24" t="s">
        <v>254</v>
      </c>
      <c s="25" t="s">
        <v>172</v>
      </c>
      <c s="26">
        <v>104.74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255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60</v>
      </c>
      <c s="5"/>
      <c s="21" t="s">
        <v>256</v>
      </c>
      <c s="5"/>
      <c s="5"/>
      <c s="5"/>
      <c s="35">
        <f>0+Q137</f>
      </c>
      <c r="O137">
        <f>0+R137</f>
      </c>
      <c r="Q137">
        <f>0+I138+I142+I146+I150+I154+I158+I162+I166+I170+I174+I178+I182+I186+I190+I194+I198+I202+I206+I210+I214+I218+I222+I226+I230+I234+I238+I242+I246+I250+I254</f>
      </c>
      <c>
        <f>0+O138+O142+O146+O150+O154+O158+O162+O166+O170+O174+O178+O182+O186+O190+O194+O198+O202+O206+O210+O214+O218+O222+O226+O230+O234+O238+O242+O246+O250+O254</f>
      </c>
    </row>
    <row r="138" spans="1:16" ht="12.75">
      <c r="A13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47</v>
      </c>
      <c s="26">
        <v>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40</v>
      </c>
      <c r="E139" s="29" t="s">
        <v>260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47</v>
      </c>
      <c s="26">
        <v>4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147</v>
      </c>
      <c s="26">
        <v>23.2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37</v>
      </c>
    </row>
    <row r="152" spans="1:5" ht="12.75">
      <c r="A152" s="30" t="s">
        <v>41</v>
      </c>
      <c r="E152" s="31" t="s">
        <v>271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147</v>
      </c>
      <c s="26">
        <v>14.7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41</v>
      </c>
      <c r="E156" s="31" t="s">
        <v>275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278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47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287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290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47</v>
      </c>
      <c s="26">
        <v>4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293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47</v>
      </c>
      <c s="26">
        <v>4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297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47</v>
      </c>
      <c s="26">
        <v>4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300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147</v>
      </c>
      <c s="26">
        <v>40.194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303</v>
      </c>
    </row>
    <row r="192" spans="1:5" ht="25.5">
      <c r="A192" s="30" t="s">
        <v>41</v>
      </c>
      <c r="E192" s="31" t="s">
        <v>304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147</v>
      </c>
      <c s="26">
        <v>38.773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307</v>
      </c>
    </row>
    <row r="196" spans="1:5" ht="25.5">
      <c r="A196" s="30" t="s">
        <v>41</v>
      </c>
      <c r="E196" s="31" t="s">
        <v>308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312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316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322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147</v>
      </c>
      <c s="26">
        <v>38.2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326</v>
      </c>
    </row>
    <row r="216" spans="1:5" ht="12.75">
      <c r="A216" s="30" t="s">
        <v>41</v>
      </c>
      <c r="E216" s="31" t="s">
        <v>327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147</v>
      </c>
      <c s="26">
        <v>39.6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331</v>
      </c>
    </row>
    <row r="220" spans="1:5" ht="12.75">
      <c r="A220" s="30" t="s">
        <v>41</v>
      </c>
      <c r="E220" s="31" t="s">
        <v>332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47</v>
      </c>
      <c s="26">
        <v>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336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340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344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345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345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344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352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355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358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47</v>
      </c>
      <c s="26">
        <v>4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365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8" ht="12.75" customHeight="1">
      <c r="A258" s="5" t="s">
        <v>33</v>
      </c>
      <c s="5"/>
      <c s="34" t="s">
        <v>366</v>
      </c>
      <c s="5"/>
      <c s="21" t="s">
        <v>367</v>
      </c>
      <c s="5"/>
      <c s="5"/>
      <c s="5"/>
      <c s="35">
        <f>0+Q258</f>
      </c>
      <c r="O258">
        <f>0+R258</f>
      </c>
      <c r="Q258">
        <f>0+I259</f>
      </c>
      <c>
        <f>0+O259</f>
      </c>
    </row>
    <row r="259" spans="1:16" ht="12.75">
      <c r="A259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199</v>
      </c>
      <c s="26">
        <v>256.996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38.25">
      <c r="A260" s="28" t="s">
        <v>40</v>
      </c>
      <c r="E260" s="29" t="s">
        <v>371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372</v>
      </c>
      <c s="5"/>
      <c s="21" t="s">
        <v>373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199</v>
      </c>
      <c s="26">
        <v>3.483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25.5">
      <c r="A265" s="28" t="s">
        <v>40</v>
      </c>
      <c r="E265" s="29" t="s">
        <v>377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0+O8+O121+O134+O147+O164+O193+O298+O315+O320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378</v>
      </c>
      <c s="36">
        <f>0+I8+I121+I134+I147+I164+I193+I298+I315+I320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378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379</v>
      </c>
      <c s="19" t="s">
        <v>37</v>
      </c>
      <c s="24" t="s">
        <v>380</v>
      </c>
      <c s="25" t="s">
        <v>172</v>
      </c>
      <c s="26">
        <v>73.03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381</v>
      </c>
    </row>
    <row r="11" spans="1:5" ht="114.75">
      <c r="A11" s="30" t="s">
        <v>41</v>
      </c>
      <c r="E11" s="37" t="s">
        <v>382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383</v>
      </c>
      <c s="19" t="s">
        <v>37</v>
      </c>
      <c s="24" t="s">
        <v>384</v>
      </c>
      <c s="25" t="s">
        <v>172</v>
      </c>
      <c s="26">
        <v>73.03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385</v>
      </c>
    </row>
    <row r="15" spans="1:5" ht="25.5">
      <c r="A15" s="30" t="s">
        <v>41</v>
      </c>
      <c r="E15" s="37" t="s">
        <v>386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387</v>
      </c>
      <c s="19" t="s">
        <v>37</v>
      </c>
      <c s="24" t="s">
        <v>388</v>
      </c>
      <c s="25" t="s">
        <v>172</v>
      </c>
      <c s="26">
        <v>95.9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389</v>
      </c>
    </row>
    <row r="19" spans="1:5" ht="38.25">
      <c r="A19" s="30" t="s">
        <v>41</v>
      </c>
      <c r="E19" s="37" t="s">
        <v>390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391</v>
      </c>
      <c s="19" t="s">
        <v>37</v>
      </c>
      <c s="24" t="s">
        <v>392</v>
      </c>
      <c s="25" t="s">
        <v>172</v>
      </c>
      <c s="26">
        <v>73.03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393</v>
      </c>
    </row>
    <row r="23" spans="1:5" ht="114.75">
      <c r="A23" s="30" t="s">
        <v>41</v>
      </c>
      <c r="E23" s="37" t="s">
        <v>382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147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127</v>
      </c>
      <c s="19" t="s">
        <v>37</v>
      </c>
      <c s="24" t="s">
        <v>128</v>
      </c>
      <c s="25" t="s">
        <v>129</v>
      </c>
      <c s="26">
        <v>210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130</v>
      </c>
    </row>
    <row r="31" spans="1:5" ht="25.5">
      <c r="A31" s="30" t="s">
        <v>41</v>
      </c>
      <c r="E31" s="37" t="s">
        <v>397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132</v>
      </c>
      <c s="19" t="s">
        <v>37</v>
      </c>
      <c s="24" t="s">
        <v>133</v>
      </c>
      <c s="25" t="s">
        <v>129</v>
      </c>
      <c s="26">
        <v>444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134</v>
      </c>
    </row>
    <row r="35" spans="1:5" ht="25.5">
      <c r="A35" s="30" t="s">
        <v>41</v>
      </c>
      <c r="E35" s="37" t="s">
        <v>398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136</v>
      </c>
      <c s="19" t="s">
        <v>37</v>
      </c>
      <c s="24" t="s">
        <v>137</v>
      </c>
      <c s="25" t="s">
        <v>138</v>
      </c>
      <c s="26">
        <v>42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139</v>
      </c>
    </row>
    <row r="39" spans="1:5" ht="12.75">
      <c r="A39" s="30" t="s">
        <v>41</v>
      </c>
      <c r="E39" s="31" t="s">
        <v>399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141</v>
      </c>
      <c s="19" t="s">
        <v>37</v>
      </c>
      <c s="24" t="s">
        <v>142</v>
      </c>
      <c s="25" t="s">
        <v>138</v>
      </c>
      <c s="26">
        <v>37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143</v>
      </c>
    </row>
    <row r="43" spans="1:5" ht="12.75">
      <c r="A43" s="30" t="s">
        <v>41</v>
      </c>
      <c r="E43" s="31" t="s">
        <v>400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401</v>
      </c>
      <c s="19" t="s">
        <v>37</v>
      </c>
      <c s="24" t="s">
        <v>402</v>
      </c>
      <c s="25" t="s">
        <v>147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403</v>
      </c>
    </row>
    <row r="47" spans="1:5" ht="12.75">
      <c r="A47" s="30" t="s">
        <v>41</v>
      </c>
      <c r="E47" s="31" t="s">
        <v>404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145</v>
      </c>
      <c s="19" t="s">
        <v>37</v>
      </c>
      <c s="24" t="s">
        <v>146</v>
      </c>
      <c s="25" t="s">
        <v>147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148</v>
      </c>
    </row>
    <row r="51" spans="1:5" ht="12.75">
      <c r="A51" s="30" t="s">
        <v>41</v>
      </c>
      <c r="E51" s="31" t="s">
        <v>404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405</v>
      </c>
      <c s="19" t="s">
        <v>37</v>
      </c>
      <c s="24" t="s">
        <v>406</v>
      </c>
      <c s="25" t="s">
        <v>147</v>
      </c>
      <c s="26">
        <v>2.6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407</v>
      </c>
    </row>
    <row r="55" spans="1:5" ht="12.75">
      <c r="A55" s="30" t="s">
        <v>41</v>
      </c>
      <c r="E55" s="31" t="s">
        <v>149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408</v>
      </c>
      <c s="19" t="s">
        <v>37</v>
      </c>
      <c s="24" t="s">
        <v>409</v>
      </c>
      <c s="25" t="s">
        <v>147</v>
      </c>
      <c s="26">
        <v>5.2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410</v>
      </c>
    </row>
    <row r="59" spans="1:5" ht="25.5">
      <c r="A59" s="30" t="s">
        <v>41</v>
      </c>
      <c r="E59" s="31" t="s">
        <v>411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150</v>
      </c>
      <c s="19" t="s">
        <v>37</v>
      </c>
      <c s="24" t="s">
        <v>151</v>
      </c>
      <c s="25" t="s">
        <v>152</v>
      </c>
      <c s="26">
        <v>19.193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153</v>
      </c>
    </row>
    <row r="63" spans="1:5" ht="114.75">
      <c r="A63" s="30" t="s">
        <v>41</v>
      </c>
      <c r="E63" s="37" t="s">
        <v>412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155</v>
      </c>
      <c s="19" t="s">
        <v>37</v>
      </c>
      <c s="24" t="s">
        <v>156</v>
      </c>
      <c s="25" t="s">
        <v>152</v>
      </c>
      <c s="26">
        <v>96.016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157</v>
      </c>
    </row>
    <row r="67" spans="1:5" ht="140.25">
      <c r="A67" s="30" t="s">
        <v>41</v>
      </c>
      <c r="E67" s="37" t="s">
        <v>413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159</v>
      </c>
      <c s="19" t="s">
        <v>37</v>
      </c>
      <c s="24" t="s">
        <v>160</v>
      </c>
      <c s="25" t="s">
        <v>152</v>
      </c>
      <c s="26">
        <v>48.008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161</v>
      </c>
    </row>
    <row r="71" spans="1:5" ht="12.75">
      <c r="A71" s="30" t="s">
        <v>41</v>
      </c>
      <c r="E71" s="31" t="s">
        <v>414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163</v>
      </c>
      <c s="19" t="s">
        <v>37</v>
      </c>
      <c s="24" t="s">
        <v>164</v>
      </c>
      <c s="25" t="s">
        <v>152</v>
      </c>
      <c s="26">
        <v>16.003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165</v>
      </c>
    </row>
    <row r="75" spans="1:5" ht="12.75">
      <c r="A75" s="30" t="s">
        <v>41</v>
      </c>
      <c r="E75" s="31" t="s">
        <v>415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167</v>
      </c>
      <c s="19" t="s">
        <v>37</v>
      </c>
      <c s="24" t="s">
        <v>168</v>
      </c>
      <c s="25" t="s">
        <v>152</v>
      </c>
      <c s="26">
        <v>16.003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169</v>
      </c>
    </row>
    <row r="79" spans="1:5" ht="12.75">
      <c r="A79" s="30" t="s">
        <v>41</v>
      </c>
      <c r="E79" s="31" t="s">
        <v>415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170</v>
      </c>
      <c s="19" t="s">
        <v>37</v>
      </c>
      <c s="24" t="s">
        <v>171</v>
      </c>
      <c s="25" t="s">
        <v>172</v>
      </c>
      <c s="26">
        <v>137.033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173</v>
      </c>
    </row>
    <row r="83" spans="1:5" ht="114.75">
      <c r="A83" s="30" t="s">
        <v>41</v>
      </c>
      <c r="E83" s="37" t="s">
        <v>416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175</v>
      </c>
      <c s="19" t="s">
        <v>37</v>
      </c>
      <c s="24" t="s">
        <v>176</v>
      </c>
      <c s="25" t="s">
        <v>172</v>
      </c>
      <c s="26">
        <v>137.033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177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178</v>
      </c>
      <c s="19" t="s">
        <v>37</v>
      </c>
      <c s="24" t="s">
        <v>179</v>
      </c>
      <c s="25" t="s">
        <v>152</v>
      </c>
      <c s="26">
        <v>96.016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180</v>
      </c>
    </row>
    <row r="91" spans="1:5" ht="12.75">
      <c r="A91" s="30" t="s">
        <v>41</v>
      </c>
      <c r="E91" s="31" t="s">
        <v>417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182</v>
      </c>
      <c s="19" t="s">
        <v>37</v>
      </c>
      <c s="24" t="s">
        <v>183</v>
      </c>
      <c s="25" t="s">
        <v>152</v>
      </c>
      <c s="26">
        <v>64.01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184</v>
      </c>
    </row>
    <row r="95" spans="1:5" ht="12.75">
      <c r="A95" s="30" t="s">
        <v>41</v>
      </c>
      <c r="E95" s="31" t="s">
        <v>418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186</v>
      </c>
      <c s="19" t="s">
        <v>37</v>
      </c>
      <c s="24" t="s">
        <v>187</v>
      </c>
      <c s="25" t="s">
        <v>152</v>
      </c>
      <c s="26">
        <v>160.027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188</v>
      </c>
    </row>
    <row r="99" spans="1:5" ht="89.25">
      <c r="A99" s="30" t="s">
        <v>41</v>
      </c>
      <c r="E99" s="37" t="s">
        <v>419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420</v>
      </c>
      <c s="19" t="s">
        <v>37</v>
      </c>
      <c s="24" t="s">
        <v>421</v>
      </c>
      <c s="25" t="s">
        <v>199</v>
      </c>
      <c s="26">
        <v>27.826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422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190</v>
      </c>
      <c s="19" t="s">
        <v>37</v>
      </c>
      <c s="24" t="s">
        <v>191</v>
      </c>
      <c s="25" t="s">
        <v>152</v>
      </c>
      <c s="26">
        <v>113.724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192</v>
      </c>
    </row>
    <row r="107" spans="1:5" ht="51">
      <c r="A107" s="30" t="s">
        <v>41</v>
      </c>
      <c r="E107" s="31" t="s">
        <v>423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194</v>
      </c>
      <c s="19" t="s">
        <v>37</v>
      </c>
      <c s="24" t="s">
        <v>195</v>
      </c>
      <c s="25" t="s">
        <v>152</v>
      </c>
      <c s="26">
        <v>34.114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195</v>
      </c>
    </row>
    <row r="111" spans="1:5" ht="25.5">
      <c r="A111" s="30" t="s">
        <v>41</v>
      </c>
      <c r="E111" s="31" t="s">
        <v>424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228</v>
      </c>
      <c s="23" t="s">
        <v>197</v>
      </c>
      <c s="19" t="s">
        <v>37</v>
      </c>
      <c s="24" t="s">
        <v>198</v>
      </c>
      <c s="25" t="s">
        <v>199</v>
      </c>
      <c s="26">
        <v>68.228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198</v>
      </c>
    </row>
    <row r="115" spans="1:5" ht="12.75">
      <c r="A115" s="30" t="s">
        <v>41</v>
      </c>
      <c r="E115" s="31" t="s">
        <v>425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201</v>
      </c>
      <c s="19" t="s">
        <v>37</v>
      </c>
      <c s="24" t="s">
        <v>202</v>
      </c>
      <c s="25" t="s">
        <v>199</v>
      </c>
      <c s="26">
        <v>210.389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202</v>
      </c>
    </row>
    <row r="119" spans="1:5" ht="12.75">
      <c r="A119" s="30" t="s">
        <v>41</v>
      </c>
      <c r="E119" s="31" t="s">
        <v>426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204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233</v>
      </c>
      <c s="23" t="s">
        <v>205</v>
      </c>
      <c s="19" t="s">
        <v>37</v>
      </c>
      <c s="24" t="s">
        <v>206</v>
      </c>
      <c s="25" t="s">
        <v>147</v>
      </c>
      <c s="26">
        <v>28.35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207</v>
      </c>
    </row>
    <row r="124" spans="1:5" ht="38.25">
      <c r="A124" s="30" t="s">
        <v>41</v>
      </c>
      <c r="E124" s="31" t="s">
        <v>427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238</v>
      </c>
      <c s="23" t="s">
        <v>209</v>
      </c>
      <c s="19" t="s">
        <v>37</v>
      </c>
      <c s="24" t="s">
        <v>210</v>
      </c>
      <c s="25" t="s">
        <v>172</v>
      </c>
      <c s="26">
        <v>31.185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211</v>
      </c>
    </row>
    <row r="128" spans="1:5" ht="12.75">
      <c r="A128" s="30" t="s">
        <v>41</v>
      </c>
      <c r="E128" s="31" t="s">
        <v>428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243</v>
      </c>
      <c s="23" t="s">
        <v>213</v>
      </c>
      <c s="19" t="s">
        <v>37</v>
      </c>
      <c s="24" t="s">
        <v>214</v>
      </c>
      <c s="25" t="s">
        <v>172</v>
      </c>
      <c s="26">
        <v>36.939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214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215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323</v>
      </c>
      <c s="23" t="s">
        <v>216</v>
      </c>
      <c s="19" t="s">
        <v>37</v>
      </c>
      <c s="24" t="s">
        <v>217</v>
      </c>
      <c s="25" t="s">
        <v>152</v>
      </c>
      <c s="26">
        <v>1.341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218</v>
      </c>
    </row>
    <row r="137" spans="1:5" ht="102">
      <c r="A137" s="30" t="s">
        <v>41</v>
      </c>
      <c r="E137" s="37" t="s">
        <v>429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305</v>
      </c>
      <c s="23" t="s">
        <v>220</v>
      </c>
      <c s="19" t="s">
        <v>37</v>
      </c>
      <c s="24" t="s">
        <v>221</v>
      </c>
      <c s="25" t="s">
        <v>152</v>
      </c>
      <c s="26">
        <v>0.809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430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328</v>
      </c>
      <c s="23" t="s">
        <v>223</v>
      </c>
      <c s="19" t="s">
        <v>37</v>
      </c>
      <c s="24" t="s">
        <v>224</v>
      </c>
      <c s="25" t="s">
        <v>147</v>
      </c>
      <c s="26">
        <v>56.7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225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227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301</v>
      </c>
      <c s="23" t="s">
        <v>229</v>
      </c>
      <c s="19" t="s">
        <v>37</v>
      </c>
      <c s="24" t="s">
        <v>230</v>
      </c>
      <c s="25" t="s">
        <v>152</v>
      </c>
      <c s="26">
        <v>16.186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231</v>
      </c>
    </row>
    <row r="150" spans="1:5" ht="114.75">
      <c r="A150" s="30" t="s">
        <v>41</v>
      </c>
      <c r="E150" s="37" t="s">
        <v>431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333</v>
      </c>
      <c s="23" t="s">
        <v>234</v>
      </c>
      <c s="19" t="s">
        <v>37</v>
      </c>
      <c s="24" t="s">
        <v>235</v>
      </c>
      <c s="25" t="s">
        <v>152</v>
      </c>
      <c s="26">
        <v>0.675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236</v>
      </c>
    </row>
    <row r="154" spans="1:5" ht="38.25">
      <c r="A154" s="30" t="s">
        <v>41</v>
      </c>
      <c r="E154" s="37" t="s">
        <v>432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309</v>
      </c>
      <c s="23" t="s">
        <v>239</v>
      </c>
      <c s="19" t="s">
        <v>37</v>
      </c>
      <c s="24" t="s">
        <v>240</v>
      </c>
      <c s="25" t="s">
        <v>152</v>
      </c>
      <c s="26">
        <v>19.372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241</v>
      </c>
    </row>
    <row r="158" spans="1:5" ht="25.5">
      <c r="A158" s="30" t="s">
        <v>41</v>
      </c>
      <c r="E158" s="31" t="s">
        <v>433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313</v>
      </c>
      <c s="23" t="s">
        <v>244</v>
      </c>
      <c s="19" t="s">
        <v>37</v>
      </c>
      <c s="24" t="s">
        <v>245</v>
      </c>
      <c s="25" t="s">
        <v>172</v>
      </c>
      <c s="26">
        <v>34.02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246</v>
      </c>
    </row>
    <row r="162" spans="1:5" ht="12.75">
      <c r="A162" s="30" t="s">
        <v>41</v>
      </c>
      <c r="E162" s="31" t="s">
        <v>434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248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337</v>
      </c>
      <c s="23" t="s">
        <v>435</v>
      </c>
      <c s="19" t="s">
        <v>37</v>
      </c>
      <c s="24" t="s">
        <v>436</v>
      </c>
      <c s="25" t="s">
        <v>172</v>
      </c>
      <c s="26">
        <v>3.38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437</v>
      </c>
    </row>
    <row r="167" spans="1:5" ht="25.5">
      <c r="A167" s="30" t="s">
        <v>41</v>
      </c>
      <c r="E167" s="37" t="s">
        <v>438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317</v>
      </c>
      <c s="23" t="s">
        <v>439</v>
      </c>
      <c s="19" t="s">
        <v>37</v>
      </c>
      <c s="24" t="s">
        <v>440</v>
      </c>
      <c s="25" t="s">
        <v>172</v>
      </c>
      <c s="26">
        <v>3.38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441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320</v>
      </c>
      <c s="23" t="s">
        <v>442</v>
      </c>
      <c s="19" t="s">
        <v>37</v>
      </c>
      <c s="24" t="s">
        <v>443</v>
      </c>
      <c s="25" t="s">
        <v>172</v>
      </c>
      <c s="26">
        <v>73.03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444</v>
      </c>
    </row>
    <row r="175" spans="1:5" ht="114.75">
      <c r="A175" s="30" t="s">
        <v>41</v>
      </c>
      <c r="E175" s="37" t="s">
        <v>382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346</v>
      </c>
      <c s="23" t="s">
        <v>445</v>
      </c>
      <c s="19" t="s">
        <v>37</v>
      </c>
      <c s="24" t="s">
        <v>446</v>
      </c>
      <c s="25" t="s">
        <v>172</v>
      </c>
      <c s="26">
        <v>73.03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447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341</v>
      </c>
      <c s="23" t="s">
        <v>448</v>
      </c>
      <c s="19" t="s">
        <v>37</v>
      </c>
      <c s="24" t="s">
        <v>449</v>
      </c>
      <c s="25" t="s">
        <v>172</v>
      </c>
      <c s="26">
        <v>73.03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450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349</v>
      </c>
      <c s="23" t="s">
        <v>451</v>
      </c>
      <c s="19" t="s">
        <v>37</v>
      </c>
      <c s="24" t="s">
        <v>452</v>
      </c>
      <c s="25" t="s">
        <v>172</v>
      </c>
      <c s="26">
        <v>95.9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453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257</v>
      </c>
      <c s="23" t="s">
        <v>454</v>
      </c>
      <c s="19" t="s">
        <v>37</v>
      </c>
      <c s="24" t="s">
        <v>455</v>
      </c>
      <c s="25" t="s">
        <v>172</v>
      </c>
      <c s="26">
        <v>95.9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456</v>
      </c>
    </row>
    <row r="191" spans="1:5" ht="38.25">
      <c r="A191" s="30" t="s">
        <v>41</v>
      </c>
      <c r="E191" s="37" t="s">
        <v>390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256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</f>
      </c>
      <c>
        <f>0+O194+O198+O202+O206+O210+O214+O218+O222+O226+O230+O234+O238+O242+O246+O250+O254+O258+O262+O266+O270+O274+O278+O282+O286+O290+O294</f>
      </c>
    </row>
    <row r="194" spans="1:16" ht="12.75">
      <c r="A194" s="19" t="s">
        <v>35</v>
      </c>
      <c s="23" t="s">
        <v>298</v>
      </c>
      <c s="23" t="s">
        <v>258</v>
      </c>
      <c s="19" t="s">
        <v>37</v>
      </c>
      <c s="24" t="s">
        <v>259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260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356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264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457</v>
      </c>
      <c s="23" t="s">
        <v>266</v>
      </c>
      <c s="19" t="s">
        <v>37</v>
      </c>
      <c s="24" t="s">
        <v>267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267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458</v>
      </c>
      <c s="23" t="s">
        <v>269</v>
      </c>
      <c s="19" t="s">
        <v>37</v>
      </c>
      <c s="24" t="s">
        <v>270</v>
      </c>
      <c s="25" t="s">
        <v>147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459</v>
      </c>
      <c s="23" t="s">
        <v>277</v>
      </c>
      <c s="19" t="s">
        <v>37</v>
      </c>
      <c s="24" t="s">
        <v>278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272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461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276</v>
      </c>
      <c s="23" t="s">
        <v>462</v>
      </c>
      <c s="19" t="s">
        <v>37</v>
      </c>
      <c s="24" t="s">
        <v>463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463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359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465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374</v>
      </c>
      <c s="23" t="s">
        <v>466</v>
      </c>
      <c s="19" t="s">
        <v>37</v>
      </c>
      <c s="24" t="s">
        <v>467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467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291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353</v>
      </c>
      <c s="23" t="s">
        <v>286</v>
      </c>
      <c s="19" t="s">
        <v>37</v>
      </c>
      <c s="24" t="s">
        <v>287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287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294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290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368</v>
      </c>
      <c s="23" t="s">
        <v>292</v>
      </c>
      <c s="19" t="s">
        <v>37</v>
      </c>
      <c s="24" t="s">
        <v>293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293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468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297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362</v>
      </c>
      <c s="23" t="s">
        <v>299</v>
      </c>
      <c s="19" t="s">
        <v>37</v>
      </c>
      <c s="24" t="s">
        <v>300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300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472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279</v>
      </c>
      <c s="23" t="s">
        <v>306</v>
      </c>
      <c s="19" t="s">
        <v>37</v>
      </c>
      <c s="24" t="s">
        <v>307</v>
      </c>
      <c s="25" t="s">
        <v>147</v>
      </c>
      <c s="26">
        <v>57.551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307</v>
      </c>
    </row>
    <row r="260" spans="1:5" ht="25.5">
      <c r="A260" s="30" t="s">
        <v>41</v>
      </c>
      <c r="E260" s="31" t="s">
        <v>473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282</v>
      </c>
      <c s="23" t="s">
        <v>324</v>
      </c>
      <c s="19" t="s">
        <v>37</v>
      </c>
      <c s="24" t="s">
        <v>325</v>
      </c>
      <c s="25" t="s">
        <v>147</v>
      </c>
      <c s="26">
        <v>56.7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474</v>
      </c>
    </row>
    <row r="264" spans="1:5" ht="12.75">
      <c r="A264" s="30" t="s">
        <v>41</v>
      </c>
      <c r="E264" s="31" t="s">
        <v>475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285</v>
      </c>
      <c s="23" t="s">
        <v>342</v>
      </c>
      <c s="19" t="s">
        <v>37</v>
      </c>
      <c s="24" t="s">
        <v>343</v>
      </c>
      <c s="25" t="s">
        <v>344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345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261</v>
      </c>
      <c s="23" t="s">
        <v>347</v>
      </c>
      <c s="19" t="s">
        <v>37</v>
      </c>
      <c s="24" t="s">
        <v>348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345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288</v>
      </c>
      <c s="23" t="s">
        <v>476</v>
      </c>
      <c s="19" t="s">
        <v>37</v>
      </c>
      <c s="24" t="s">
        <v>477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477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268</v>
      </c>
      <c s="23" t="s">
        <v>478</v>
      </c>
      <c s="19" t="s">
        <v>37</v>
      </c>
      <c s="24" t="s">
        <v>479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479</v>
      </c>
    </row>
    <row r="280" spans="1:5" ht="12.75">
      <c r="A280" s="30" t="s">
        <v>41</v>
      </c>
      <c r="E280" s="31" t="s">
        <v>480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265</v>
      </c>
      <c s="23" t="s">
        <v>354</v>
      </c>
      <c s="19" t="s">
        <v>37</v>
      </c>
      <c s="24" t="s">
        <v>355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355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481</v>
      </c>
      <c s="23" t="s">
        <v>357</v>
      </c>
      <c s="19" t="s">
        <v>37</v>
      </c>
      <c s="24" t="s">
        <v>358</v>
      </c>
      <c s="25" t="s">
        <v>47</v>
      </c>
      <c s="26">
        <v>3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358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482</v>
      </c>
      <c s="23" t="s">
        <v>360</v>
      </c>
      <c s="19" t="s">
        <v>37</v>
      </c>
      <c s="24" t="s">
        <v>361</v>
      </c>
      <c s="25" t="s">
        <v>47</v>
      </c>
      <c s="26">
        <v>3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25.5">
      <c r="A294" s="19" t="s">
        <v>35</v>
      </c>
      <c s="23" t="s">
        <v>483</v>
      </c>
      <c s="23" t="s">
        <v>363</v>
      </c>
      <c s="19" t="s">
        <v>37</v>
      </c>
      <c s="24" t="s">
        <v>364</v>
      </c>
      <c s="25" t="s">
        <v>47</v>
      </c>
      <c s="26">
        <v>3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365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8" ht="12.75" customHeight="1">
      <c r="A298" s="5" t="s">
        <v>33</v>
      </c>
      <c s="5"/>
      <c s="34" t="s">
        <v>30</v>
      </c>
      <c s="5"/>
      <c s="21" t="s">
        <v>34</v>
      </c>
      <c s="5"/>
      <c s="5"/>
      <c s="5"/>
      <c s="35">
        <f>0+Q298</f>
      </c>
      <c r="O298">
        <f>0+R298</f>
      </c>
      <c r="Q298">
        <f>0+I299+I303+I307+I311</f>
      </c>
      <c>
        <f>0+O299+O303+O307+O311</f>
      </c>
    </row>
    <row r="299" spans="1:16" ht="12.75">
      <c r="A299" s="19" t="s">
        <v>35</v>
      </c>
      <c s="23" t="s">
        <v>484</v>
      </c>
      <c s="23" t="s">
        <v>485</v>
      </c>
      <c s="19" t="s">
        <v>37</v>
      </c>
      <c s="24" t="s">
        <v>486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487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147</v>
      </c>
      <c s="26">
        <v>8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491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147</v>
      </c>
      <c s="26">
        <v>30.5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495</v>
      </c>
    </row>
    <row r="309" spans="1:5" ht="38.25">
      <c r="A309" s="30" t="s">
        <v>41</v>
      </c>
      <c r="E309" s="37" t="s">
        <v>496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497</v>
      </c>
      <c s="23" t="s">
        <v>498</v>
      </c>
      <c s="19" t="s">
        <v>37</v>
      </c>
      <c s="24" t="s">
        <v>499</v>
      </c>
      <c s="25" t="s">
        <v>147</v>
      </c>
      <c s="26">
        <v>8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51">
      <c r="A312" s="28" t="s">
        <v>40</v>
      </c>
      <c r="E312" s="29" t="s">
        <v>500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8" ht="12.75" customHeight="1">
      <c r="A315" s="5" t="s">
        <v>33</v>
      </c>
      <c s="5"/>
      <c s="34" t="s">
        <v>366</v>
      </c>
      <c s="5"/>
      <c s="21" t="s">
        <v>367</v>
      </c>
      <c s="5"/>
      <c s="5"/>
      <c s="5"/>
      <c s="35">
        <f>0+Q315</f>
      </c>
      <c r="O315">
        <f>0+R315</f>
      </c>
      <c r="Q315">
        <f>0+I316</f>
      </c>
      <c>
        <f>0+O316</f>
      </c>
    </row>
    <row r="316" spans="1:16" ht="12.75">
      <c r="A316" s="19" t="s">
        <v>35</v>
      </c>
      <c s="23" t="s">
        <v>501</v>
      </c>
      <c s="23" t="s">
        <v>369</v>
      </c>
      <c s="19" t="s">
        <v>37</v>
      </c>
      <c s="24" t="s">
        <v>370</v>
      </c>
      <c s="25" t="s">
        <v>199</v>
      </c>
      <c s="26">
        <v>336.453</v>
      </c>
      <c s="27">
        <v>0</v>
      </c>
      <c s="27">
        <f>ROUND(ROUND(H316,2)*ROUND(G316,3),2)</f>
      </c>
      <c r="O316">
        <f>(I316*21)/100</f>
      </c>
      <c t="s">
        <v>14</v>
      </c>
    </row>
    <row r="317" spans="1:5" ht="38.25">
      <c r="A317" s="28" t="s">
        <v>40</v>
      </c>
      <c r="E317" s="29" t="s">
        <v>371</v>
      </c>
    </row>
    <row r="318" spans="1:5" ht="12.75">
      <c r="A318" s="30" t="s">
        <v>41</v>
      </c>
      <c r="E318" s="31" t="s">
        <v>37</v>
      </c>
    </row>
    <row r="319" spans="1:5" ht="12.75">
      <c r="A319" t="s">
        <v>42</v>
      </c>
      <c r="E319" s="29" t="s">
        <v>37</v>
      </c>
    </row>
    <row r="320" spans="1:18" ht="12.75" customHeight="1">
      <c r="A320" s="5" t="s">
        <v>33</v>
      </c>
      <c s="5"/>
      <c s="34" t="s">
        <v>372</v>
      </c>
      <c s="5"/>
      <c s="21" t="s">
        <v>373</v>
      </c>
      <c s="5"/>
      <c s="5"/>
      <c s="5"/>
      <c s="35">
        <f>0+Q320</f>
      </c>
      <c r="O320">
        <f>0+R320</f>
      </c>
      <c r="Q320">
        <f>0+I321</f>
      </c>
      <c>
        <f>0+O321</f>
      </c>
    </row>
    <row r="321" spans="1:16" ht="12.75">
      <c r="A321" s="19" t="s">
        <v>35</v>
      </c>
      <c s="23" t="s">
        <v>502</v>
      </c>
      <c s="23" t="s">
        <v>375</v>
      </c>
      <c s="19" t="s">
        <v>37</v>
      </c>
      <c s="24" t="s">
        <v>376</v>
      </c>
      <c s="25" t="s">
        <v>199</v>
      </c>
      <c s="26">
        <v>2.95</v>
      </c>
      <c s="27">
        <v>0</v>
      </c>
      <c s="27">
        <f>ROUND(ROUND(H321,2)*ROUND(G321,3),2)</f>
      </c>
      <c r="O321">
        <f>(I321*21)/100</f>
      </c>
      <c t="s">
        <v>14</v>
      </c>
    </row>
    <row r="322" spans="1:5" ht="25.5">
      <c r="A322" s="28" t="s">
        <v>40</v>
      </c>
      <c r="E322" s="29" t="s">
        <v>377</v>
      </c>
    </row>
    <row r="323" spans="1:5" ht="12.75">
      <c r="A323" s="30" t="s">
        <v>41</v>
      </c>
      <c r="E323" s="31" t="s">
        <v>37</v>
      </c>
    </row>
    <row r="324" spans="1:5" ht="12.75">
      <c r="A324" t="s">
        <v>42</v>
      </c>
      <c r="E32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0+O8+O113+O126+O131+O148+O177+O254+O263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6">
        <f>0+I8+I113+I126+I131+I148+I177+I254+I263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25.5">
      <c r="A9" s="19" t="s">
        <v>35</v>
      </c>
      <c s="23" t="s">
        <v>20</v>
      </c>
      <c s="23" t="s">
        <v>379</v>
      </c>
      <c s="19" t="s">
        <v>37</v>
      </c>
      <c s="24" t="s">
        <v>380</v>
      </c>
      <c s="25" t="s">
        <v>172</v>
      </c>
      <c s="26">
        <v>41.43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381</v>
      </c>
    </row>
    <row r="11" spans="1:5" ht="102">
      <c r="A11" s="30" t="s">
        <v>41</v>
      </c>
      <c r="E11" s="37" t="s">
        <v>504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383</v>
      </c>
      <c s="19" t="s">
        <v>37</v>
      </c>
      <c s="24" t="s">
        <v>384</v>
      </c>
      <c s="25" t="s">
        <v>172</v>
      </c>
      <c s="26">
        <v>41.43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385</v>
      </c>
    </row>
    <row r="15" spans="1:5" ht="25.5">
      <c r="A15" s="30" t="s">
        <v>41</v>
      </c>
      <c r="E15" s="37" t="s">
        <v>505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387</v>
      </c>
      <c s="19" t="s">
        <v>37</v>
      </c>
      <c s="24" t="s">
        <v>388</v>
      </c>
      <c s="25" t="s">
        <v>172</v>
      </c>
      <c s="26">
        <v>119.65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389</v>
      </c>
    </row>
    <row r="19" spans="1:5" ht="38.25">
      <c r="A19" s="30" t="s">
        <v>41</v>
      </c>
      <c r="E19" s="37" t="s">
        <v>506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391</v>
      </c>
      <c s="19" t="s">
        <v>37</v>
      </c>
      <c s="24" t="s">
        <v>392</v>
      </c>
      <c s="25" t="s">
        <v>172</v>
      </c>
      <c s="26">
        <v>41.43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393</v>
      </c>
    </row>
    <row r="23" spans="1:5" ht="102">
      <c r="A23" s="30" t="s">
        <v>41</v>
      </c>
      <c r="E23" s="37" t="s">
        <v>504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127</v>
      </c>
      <c s="19" t="s">
        <v>37</v>
      </c>
      <c s="24" t="s">
        <v>128</v>
      </c>
      <c s="25" t="s">
        <v>129</v>
      </c>
      <c s="26">
        <v>120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130</v>
      </c>
    </row>
    <row r="27" spans="1:5" ht="25.5">
      <c r="A27" s="30" t="s">
        <v>41</v>
      </c>
      <c r="E27" s="37" t="s">
        <v>507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132</v>
      </c>
      <c s="19" t="s">
        <v>37</v>
      </c>
      <c s="24" t="s">
        <v>133</v>
      </c>
      <c s="25" t="s">
        <v>129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134</v>
      </c>
    </row>
    <row r="31" spans="1:5" ht="25.5">
      <c r="A31" s="30" t="s">
        <v>41</v>
      </c>
      <c r="E31" s="37" t="s">
        <v>508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136</v>
      </c>
      <c s="19" t="s">
        <v>37</v>
      </c>
      <c s="24" t="s">
        <v>137</v>
      </c>
      <c s="25" t="s">
        <v>138</v>
      </c>
      <c s="26">
        <v>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139</v>
      </c>
    </row>
    <row r="35" spans="1:5" ht="12.75">
      <c r="A35" s="30" t="s">
        <v>41</v>
      </c>
      <c r="E35" s="31" t="s">
        <v>509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141</v>
      </c>
      <c s="19" t="s">
        <v>37</v>
      </c>
      <c s="24" t="s">
        <v>142</v>
      </c>
      <c s="25" t="s">
        <v>138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143</v>
      </c>
    </row>
    <row r="39" spans="1:5" ht="12.75">
      <c r="A39" s="30" t="s">
        <v>41</v>
      </c>
      <c r="E39" s="31" t="s">
        <v>510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401</v>
      </c>
      <c s="19" t="s">
        <v>37</v>
      </c>
      <c s="24" t="s">
        <v>402</v>
      </c>
      <c s="25" t="s">
        <v>147</v>
      </c>
      <c s="26">
        <v>1.3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403</v>
      </c>
    </row>
    <row r="43" spans="1:5" ht="12.75">
      <c r="A43" s="30" t="s">
        <v>41</v>
      </c>
      <c r="E43" s="31" t="s">
        <v>404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145</v>
      </c>
      <c s="19" t="s">
        <v>37</v>
      </c>
      <c s="24" t="s">
        <v>146</v>
      </c>
      <c s="25" t="s">
        <v>147</v>
      </c>
      <c s="26">
        <v>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148</v>
      </c>
    </row>
    <row r="47" spans="1:5" ht="12.75">
      <c r="A47" s="30" t="s">
        <v>41</v>
      </c>
      <c r="E47" s="31" t="s">
        <v>511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408</v>
      </c>
      <c s="19" t="s">
        <v>37</v>
      </c>
      <c s="24" t="s">
        <v>409</v>
      </c>
      <c s="25" t="s">
        <v>147</v>
      </c>
      <c s="26">
        <v>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410</v>
      </c>
    </row>
    <row r="51" spans="1:5" ht="25.5">
      <c r="A51" s="30" t="s">
        <v>41</v>
      </c>
      <c r="E51" s="31" t="s">
        <v>512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150</v>
      </c>
      <c s="19" t="s">
        <v>37</v>
      </c>
      <c s="24" t="s">
        <v>151</v>
      </c>
      <c s="25" t="s">
        <v>152</v>
      </c>
      <c s="26">
        <v>17.807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153</v>
      </c>
    </row>
    <row r="55" spans="1:5" ht="89.25">
      <c r="A55" s="30" t="s">
        <v>41</v>
      </c>
      <c r="E55" s="37" t="s">
        <v>513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514</v>
      </c>
      <c s="19" t="s">
        <v>37</v>
      </c>
      <c s="24" t="s">
        <v>515</v>
      </c>
      <c s="25" t="s">
        <v>152</v>
      </c>
      <c s="26">
        <v>48.875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516</v>
      </c>
    </row>
    <row r="59" spans="1:5" ht="127.5">
      <c r="A59" s="30" t="s">
        <v>41</v>
      </c>
      <c r="E59" s="37" t="s">
        <v>517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159</v>
      </c>
      <c s="19" t="s">
        <v>37</v>
      </c>
      <c s="24" t="s">
        <v>160</v>
      </c>
      <c s="25" t="s">
        <v>152</v>
      </c>
      <c s="26">
        <v>24.438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161</v>
      </c>
    </row>
    <row r="63" spans="1:5" ht="12.75">
      <c r="A63" s="30" t="s">
        <v>41</v>
      </c>
      <c r="E63" s="31" t="s">
        <v>518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163</v>
      </c>
      <c s="19" t="s">
        <v>37</v>
      </c>
      <c s="24" t="s">
        <v>164</v>
      </c>
      <c s="25" t="s">
        <v>152</v>
      </c>
      <c s="26">
        <v>8.146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165</v>
      </c>
    </row>
    <row r="67" spans="1:5" ht="12.75">
      <c r="A67" s="30" t="s">
        <v>41</v>
      </c>
      <c r="E67" s="31" t="s">
        <v>519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167</v>
      </c>
      <c s="19" t="s">
        <v>37</v>
      </c>
      <c s="24" t="s">
        <v>168</v>
      </c>
      <c s="25" t="s">
        <v>152</v>
      </c>
      <c s="26">
        <v>8.146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169</v>
      </c>
    </row>
    <row r="71" spans="1:5" ht="12.75">
      <c r="A71" s="30" t="s">
        <v>41</v>
      </c>
      <c r="E71" s="31" t="s">
        <v>519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87</v>
      </c>
      <c s="23" t="s">
        <v>520</v>
      </c>
      <c s="19" t="s">
        <v>37</v>
      </c>
      <c s="24" t="s">
        <v>521</v>
      </c>
      <c s="25" t="s">
        <v>172</v>
      </c>
      <c s="26">
        <v>66.384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522</v>
      </c>
    </row>
    <row r="75" spans="1:5" ht="102">
      <c r="A75" s="30" t="s">
        <v>41</v>
      </c>
      <c r="E75" s="37" t="s">
        <v>523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90</v>
      </c>
      <c s="23" t="s">
        <v>524</v>
      </c>
      <c s="19" t="s">
        <v>37</v>
      </c>
      <c s="24" t="s">
        <v>525</v>
      </c>
      <c s="25" t="s">
        <v>172</v>
      </c>
      <c s="26">
        <v>66.384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526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178</v>
      </c>
      <c s="19" t="s">
        <v>37</v>
      </c>
      <c s="24" t="s">
        <v>179</v>
      </c>
      <c s="25" t="s">
        <v>152</v>
      </c>
      <c s="26">
        <v>48.875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180</v>
      </c>
    </row>
    <row r="83" spans="1:5" ht="12.75">
      <c r="A83" s="30" t="s">
        <v>41</v>
      </c>
      <c r="E83" s="31" t="s">
        <v>527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182</v>
      </c>
      <c s="19" t="s">
        <v>37</v>
      </c>
      <c s="24" t="s">
        <v>183</v>
      </c>
      <c s="25" t="s">
        <v>152</v>
      </c>
      <c s="26">
        <v>32.584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184</v>
      </c>
    </row>
    <row r="87" spans="1:5" ht="12.75">
      <c r="A87" s="30" t="s">
        <v>41</v>
      </c>
      <c r="E87" s="31" t="s">
        <v>528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186</v>
      </c>
      <c s="19" t="s">
        <v>37</v>
      </c>
      <c s="24" t="s">
        <v>187</v>
      </c>
      <c s="25" t="s">
        <v>152</v>
      </c>
      <c s="26">
        <v>81.459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188</v>
      </c>
    </row>
    <row r="91" spans="1:5" ht="89.25">
      <c r="A91" s="30" t="s">
        <v>41</v>
      </c>
      <c r="E91" s="37" t="s">
        <v>529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420</v>
      </c>
      <c s="19" t="s">
        <v>37</v>
      </c>
      <c s="24" t="s">
        <v>421</v>
      </c>
      <c s="25" t="s">
        <v>199</v>
      </c>
      <c s="26">
        <v>23.343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530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190</v>
      </c>
      <c s="19" t="s">
        <v>37</v>
      </c>
      <c s="24" t="s">
        <v>191</v>
      </c>
      <c s="25" t="s">
        <v>152</v>
      </c>
      <c s="26">
        <v>55.519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192</v>
      </c>
    </row>
    <row r="99" spans="1:5" ht="51">
      <c r="A99" s="30" t="s">
        <v>41</v>
      </c>
      <c r="E99" s="31" t="s">
        <v>531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115</v>
      </c>
      <c s="23" t="s">
        <v>532</v>
      </c>
      <c s="19" t="s">
        <v>37</v>
      </c>
      <c s="24" t="s">
        <v>533</v>
      </c>
      <c s="25" t="s">
        <v>152</v>
      </c>
      <c s="26">
        <v>24.978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534</v>
      </c>
    </row>
    <row r="103" spans="1:5" ht="25.5">
      <c r="A103" s="30" t="s">
        <v>41</v>
      </c>
      <c r="E103" s="31" t="s">
        <v>535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119</v>
      </c>
      <c s="23" t="s">
        <v>197</v>
      </c>
      <c s="19" t="s">
        <v>37</v>
      </c>
      <c s="24" t="s">
        <v>198</v>
      </c>
      <c s="25" t="s">
        <v>199</v>
      </c>
      <c s="26">
        <v>49.956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198</v>
      </c>
    </row>
    <row r="107" spans="1:5" ht="12.75">
      <c r="A107" s="30" t="s">
        <v>41</v>
      </c>
      <c r="E107" s="31" t="s">
        <v>536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110</v>
      </c>
      <c s="23" t="s">
        <v>201</v>
      </c>
      <c s="19" t="s">
        <v>37</v>
      </c>
      <c s="24" t="s">
        <v>202</v>
      </c>
      <c s="25" t="s">
        <v>199</v>
      </c>
      <c s="26">
        <v>102.71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202</v>
      </c>
    </row>
    <row r="111" spans="1:5" ht="12.75">
      <c r="A111" s="30" t="s">
        <v>41</v>
      </c>
      <c r="E111" s="31" t="s">
        <v>537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204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122</v>
      </c>
      <c s="23" t="s">
        <v>205</v>
      </c>
      <c s="19" t="s">
        <v>37</v>
      </c>
      <c s="24" t="s">
        <v>206</v>
      </c>
      <c s="25" t="s">
        <v>147</v>
      </c>
      <c s="26">
        <v>17.85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207</v>
      </c>
    </row>
    <row r="116" spans="1:5" ht="38.25">
      <c r="A116" s="30" t="s">
        <v>41</v>
      </c>
      <c r="E116" s="31" t="s">
        <v>538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228</v>
      </c>
      <c s="23" t="s">
        <v>209</v>
      </c>
      <c s="19" t="s">
        <v>37</v>
      </c>
      <c s="24" t="s">
        <v>210</v>
      </c>
      <c s="25" t="s">
        <v>172</v>
      </c>
      <c s="26">
        <v>19.635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211</v>
      </c>
    </row>
    <row r="120" spans="1:5" ht="12.75">
      <c r="A120" s="30" t="s">
        <v>41</v>
      </c>
      <c r="E120" s="31" t="s">
        <v>539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233</v>
      </c>
      <c s="23" t="s">
        <v>213</v>
      </c>
      <c s="19" t="s">
        <v>37</v>
      </c>
      <c s="24" t="s">
        <v>214</v>
      </c>
      <c s="25" t="s">
        <v>172</v>
      </c>
      <c s="26">
        <v>23.258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214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215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238</v>
      </c>
      <c s="23" t="s">
        <v>223</v>
      </c>
      <c s="19" t="s">
        <v>37</v>
      </c>
      <c s="24" t="s">
        <v>224</v>
      </c>
      <c s="25" t="s">
        <v>147</v>
      </c>
      <c s="26">
        <v>35.7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225</v>
      </c>
    </row>
    <row r="129" spans="1:5" ht="12.75">
      <c r="A129" s="30" t="s">
        <v>41</v>
      </c>
      <c r="E129" s="31" t="s">
        <v>540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227</v>
      </c>
      <c s="5"/>
      <c s="5"/>
      <c s="5"/>
      <c s="35">
        <f>0+Q131</f>
      </c>
      <c r="O131">
        <f>0+R131</f>
      </c>
      <c r="Q131">
        <f>0+I132+I136+I140+I144</f>
      </c>
      <c>
        <f>0+O132+O136+O140+O144</f>
      </c>
    </row>
    <row r="132" spans="1:16" ht="12.75">
      <c r="A132" s="19" t="s">
        <v>35</v>
      </c>
      <c s="23" t="s">
        <v>243</v>
      </c>
      <c s="23" t="s">
        <v>229</v>
      </c>
      <c s="19" t="s">
        <v>37</v>
      </c>
      <c s="24" t="s">
        <v>230</v>
      </c>
      <c s="25" t="s">
        <v>152</v>
      </c>
      <c s="26">
        <v>5.463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231</v>
      </c>
    </row>
    <row r="134" spans="1:5" ht="89.25">
      <c r="A134" s="30" t="s">
        <v>41</v>
      </c>
      <c r="E134" s="37" t="s">
        <v>541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323</v>
      </c>
      <c s="23" t="s">
        <v>234</v>
      </c>
      <c s="19" t="s">
        <v>37</v>
      </c>
      <c s="24" t="s">
        <v>235</v>
      </c>
      <c s="25" t="s">
        <v>152</v>
      </c>
      <c s="26">
        <v>0.45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236</v>
      </c>
    </row>
    <row r="138" spans="1:5" ht="38.25">
      <c r="A138" s="30" t="s">
        <v>41</v>
      </c>
      <c r="E138" s="37" t="s">
        <v>542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305</v>
      </c>
      <c s="23" t="s">
        <v>239</v>
      </c>
      <c s="19" t="s">
        <v>37</v>
      </c>
      <c s="24" t="s">
        <v>240</v>
      </c>
      <c s="25" t="s">
        <v>152</v>
      </c>
      <c s="26">
        <v>14.268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25.5">
      <c r="A142" s="30" t="s">
        <v>41</v>
      </c>
      <c r="E142" s="31" t="s">
        <v>543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328</v>
      </c>
      <c s="23" t="s">
        <v>244</v>
      </c>
      <c s="19" t="s">
        <v>37</v>
      </c>
      <c s="24" t="s">
        <v>245</v>
      </c>
      <c s="25" t="s">
        <v>172</v>
      </c>
      <c s="26">
        <v>21.42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246</v>
      </c>
    </row>
    <row r="146" spans="1:5" ht="12.75">
      <c r="A146" s="30" t="s">
        <v>41</v>
      </c>
      <c r="E146" s="31" t="s">
        <v>544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248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301</v>
      </c>
      <c s="23" t="s">
        <v>435</v>
      </c>
      <c s="19" t="s">
        <v>37</v>
      </c>
      <c s="24" t="s">
        <v>436</v>
      </c>
      <c s="25" t="s">
        <v>172</v>
      </c>
      <c s="26">
        <v>13.2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437</v>
      </c>
    </row>
    <row r="151" spans="1:5" ht="25.5">
      <c r="A151" s="30" t="s">
        <v>41</v>
      </c>
      <c r="E151" s="37" t="s">
        <v>545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333</v>
      </c>
      <c s="23" t="s">
        <v>439</v>
      </c>
      <c s="19" t="s">
        <v>37</v>
      </c>
      <c s="24" t="s">
        <v>440</v>
      </c>
      <c s="25" t="s">
        <v>172</v>
      </c>
      <c s="26">
        <v>13.2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441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309</v>
      </c>
      <c s="23" t="s">
        <v>442</v>
      </c>
      <c s="19" t="s">
        <v>37</v>
      </c>
      <c s="24" t="s">
        <v>443</v>
      </c>
      <c s="25" t="s">
        <v>172</v>
      </c>
      <c s="26">
        <v>41.43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444</v>
      </c>
    </row>
    <row r="159" spans="1:5" ht="102">
      <c r="A159" s="30" t="s">
        <v>41</v>
      </c>
      <c r="E159" s="37" t="s">
        <v>504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313</v>
      </c>
      <c s="23" t="s">
        <v>445</v>
      </c>
      <c s="19" t="s">
        <v>37</v>
      </c>
      <c s="24" t="s">
        <v>446</v>
      </c>
      <c s="25" t="s">
        <v>172</v>
      </c>
      <c s="26">
        <v>41.43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447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337</v>
      </c>
      <c s="23" t="s">
        <v>448</v>
      </c>
      <c s="19" t="s">
        <v>37</v>
      </c>
      <c s="24" t="s">
        <v>449</v>
      </c>
      <c s="25" t="s">
        <v>172</v>
      </c>
      <c s="26">
        <v>41.43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450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317</v>
      </c>
      <c s="23" t="s">
        <v>451</v>
      </c>
      <c s="19" t="s">
        <v>37</v>
      </c>
      <c s="24" t="s">
        <v>452</v>
      </c>
      <c s="25" t="s">
        <v>172</v>
      </c>
      <c s="26">
        <v>119.65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453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320</v>
      </c>
      <c s="23" t="s">
        <v>454</v>
      </c>
      <c s="19" t="s">
        <v>37</v>
      </c>
      <c s="24" t="s">
        <v>455</v>
      </c>
      <c s="25" t="s">
        <v>172</v>
      </c>
      <c s="26">
        <v>119.65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456</v>
      </c>
    </row>
    <row r="175" spans="1:5" ht="38.25">
      <c r="A175" s="30" t="s">
        <v>41</v>
      </c>
      <c r="E175" s="37" t="s">
        <v>506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256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</f>
      </c>
      <c>
        <f>0+O178+O182+O186+O190+O194+O198+O202+O206+O210+O214+O218+O222+O226+O230+O234+O238+O242+O246+O250</f>
      </c>
    </row>
    <row r="178" spans="1:16" ht="12.75">
      <c r="A178" s="19" t="s">
        <v>35</v>
      </c>
      <c s="23" t="s">
        <v>282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260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285</v>
      </c>
      <c s="23" t="s">
        <v>262</v>
      </c>
      <c s="19" t="s">
        <v>37</v>
      </c>
      <c s="24" t="s">
        <v>263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264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362</v>
      </c>
      <c s="23" t="s">
        <v>266</v>
      </c>
      <c s="19" t="s">
        <v>37</v>
      </c>
      <c s="24" t="s">
        <v>267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272</v>
      </c>
      <c s="23" t="s">
        <v>277</v>
      </c>
      <c s="19" t="s">
        <v>37</v>
      </c>
      <c s="24" t="s">
        <v>278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278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298</v>
      </c>
      <c s="23" t="s">
        <v>460</v>
      </c>
      <c s="19" t="s">
        <v>37</v>
      </c>
      <c s="24" t="s">
        <v>461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461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279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284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261</v>
      </c>
      <c s="23" t="s">
        <v>289</v>
      </c>
      <c s="19" t="s">
        <v>37</v>
      </c>
      <c s="24" t="s">
        <v>290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356</v>
      </c>
      <c s="23" t="s">
        <v>292</v>
      </c>
      <c s="19" t="s">
        <v>37</v>
      </c>
      <c s="24" t="s">
        <v>293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293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268</v>
      </c>
      <c s="23" t="s">
        <v>295</v>
      </c>
      <c s="19" t="s">
        <v>37</v>
      </c>
      <c s="24" t="s">
        <v>296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297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353</v>
      </c>
      <c s="23" t="s">
        <v>299</v>
      </c>
      <c s="19" t="s">
        <v>37</v>
      </c>
      <c s="24" t="s">
        <v>300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341</v>
      </c>
      <c s="23" t="s">
        <v>306</v>
      </c>
      <c s="19" t="s">
        <v>37</v>
      </c>
      <c s="24" t="s">
        <v>307</v>
      </c>
      <c s="25" t="s">
        <v>147</v>
      </c>
      <c s="26">
        <v>36.236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307</v>
      </c>
    </row>
    <row r="220" spans="1:5" ht="25.5">
      <c r="A220" s="30" t="s">
        <v>41</v>
      </c>
      <c r="E220" s="31" t="s">
        <v>546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346</v>
      </c>
      <c s="23" t="s">
        <v>324</v>
      </c>
      <c s="19" t="s">
        <v>37</v>
      </c>
      <c s="24" t="s">
        <v>325</v>
      </c>
      <c s="25" t="s">
        <v>147</v>
      </c>
      <c s="26">
        <v>35.7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326</v>
      </c>
    </row>
    <row r="224" spans="1:5" ht="12.75">
      <c r="A224" s="30" t="s">
        <v>41</v>
      </c>
      <c r="E224" s="31" t="s">
        <v>547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349</v>
      </c>
      <c s="23" t="s">
        <v>342</v>
      </c>
      <c s="19" t="s">
        <v>37</v>
      </c>
      <c s="24" t="s">
        <v>343</v>
      </c>
      <c s="25" t="s">
        <v>344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345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257</v>
      </c>
      <c s="23" t="s">
        <v>347</v>
      </c>
      <c s="19" t="s">
        <v>37</v>
      </c>
      <c s="24" t="s">
        <v>348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345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288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479</v>
      </c>
    </row>
    <row r="236" spans="1:5" ht="12.75">
      <c r="A236" s="30" t="s">
        <v>41</v>
      </c>
      <c r="E236" s="31" t="s">
        <v>548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291</v>
      </c>
      <c s="23" t="s">
        <v>354</v>
      </c>
      <c s="19" t="s">
        <v>37</v>
      </c>
      <c s="24" t="s">
        <v>355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294</v>
      </c>
      <c s="23" t="s">
        <v>357</v>
      </c>
      <c s="19" t="s">
        <v>37</v>
      </c>
      <c s="24" t="s">
        <v>358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358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276</v>
      </c>
      <c s="23" t="s">
        <v>360</v>
      </c>
      <c s="19" t="s">
        <v>37</v>
      </c>
      <c s="24" t="s">
        <v>361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37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359</v>
      </c>
      <c s="23" t="s">
        <v>363</v>
      </c>
      <c s="19" t="s">
        <v>37</v>
      </c>
      <c s="24" t="s">
        <v>364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365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8" ht="12.75" customHeight="1">
      <c r="A254" s="5" t="s">
        <v>33</v>
      </c>
      <c s="5"/>
      <c s="34" t="s">
        <v>30</v>
      </c>
      <c s="5"/>
      <c s="21" t="s">
        <v>34</v>
      </c>
      <c s="5"/>
      <c s="5"/>
      <c s="5"/>
      <c s="35">
        <f>0+Q254</f>
      </c>
      <c r="O254">
        <f>0+R254</f>
      </c>
      <c r="Q254">
        <f>0+I255+I259</f>
      </c>
      <c>
        <f>0+O255+O259</f>
      </c>
    </row>
    <row r="255" spans="1:16" ht="25.5">
      <c r="A255" s="19" t="s">
        <v>35</v>
      </c>
      <c s="23" t="s">
        <v>265</v>
      </c>
      <c s="23" t="s">
        <v>493</v>
      </c>
      <c s="19" t="s">
        <v>37</v>
      </c>
      <c s="24" t="s">
        <v>494</v>
      </c>
      <c s="25" t="s">
        <v>147</v>
      </c>
      <c s="26">
        <v>16.1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38.25">
      <c r="A256" s="28" t="s">
        <v>40</v>
      </c>
      <c r="E256" s="29" t="s">
        <v>495</v>
      </c>
    </row>
    <row r="257" spans="1:5" ht="38.25">
      <c r="A257" s="30" t="s">
        <v>41</v>
      </c>
      <c r="E257" s="37" t="s">
        <v>549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368</v>
      </c>
      <c s="23" t="s">
        <v>550</v>
      </c>
      <c s="19" t="s">
        <v>37</v>
      </c>
      <c s="24" t="s">
        <v>551</v>
      </c>
      <c s="25" t="s">
        <v>147</v>
      </c>
      <c s="26">
        <v>3.1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552</v>
      </c>
    </row>
    <row r="261" spans="1:5" ht="25.5">
      <c r="A261" s="30" t="s">
        <v>41</v>
      </c>
      <c r="E261" s="37" t="s">
        <v>553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366</v>
      </c>
      <c s="5"/>
      <c s="21" t="s">
        <v>367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374</v>
      </c>
      <c s="23" t="s">
        <v>369</v>
      </c>
      <c s="19" t="s">
        <v>37</v>
      </c>
      <c s="24" t="s">
        <v>370</v>
      </c>
      <c s="25" t="s">
        <v>199</v>
      </c>
      <c s="26">
        <v>177.388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38.25">
      <c r="A265" s="28" t="s">
        <v>40</v>
      </c>
      <c r="E265" s="29" t="s">
        <v>371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0+O8+O97+O110+O123+O140+O149+O286+O291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554</v>
      </c>
      <c s="36">
        <f>0+I8+I97+I110+I123+I140+I149+I286+I291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25.5">
      <c r="A9" s="19" t="s">
        <v>35</v>
      </c>
      <c s="23" t="s">
        <v>20</v>
      </c>
      <c s="23" t="s">
        <v>555</v>
      </c>
      <c s="19" t="s">
        <v>37</v>
      </c>
      <c s="24" t="s">
        <v>556</v>
      </c>
      <c s="25" t="s">
        <v>172</v>
      </c>
      <c s="26">
        <v>4.2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557</v>
      </c>
    </row>
    <row r="11" spans="1:5" ht="25.5">
      <c r="A11" s="30" t="s">
        <v>41</v>
      </c>
      <c r="E11" s="37" t="s">
        <v>558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127</v>
      </c>
      <c s="19" t="s">
        <v>37</v>
      </c>
      <c s="24" t="s">
        <v>128</v>
      </c>
      <c s="25" t="s">
        <v>129</v>
      </c>
      <c s="26">
        <v>280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130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132</v>
      </c>
      <c s="19" t="s">
        <v>37</v>
      </c>
      <c s="24" t="s">
        <v>133</v>
      </c>
      <c s="25" t="s">
        <v>129</v>
      </c>
      <c s="26">
        <v>534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134</v>
      </c>
    </row>
    <row r="19" spans="1:5" ht="25.5">
      <c r="A19" s="30" t="s">
        <v>41</v>
      </c>
      <c r="E19" s="37" t="s">
        <v>135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136</v>
      </c>
      <c s="19" t="s">
        <v>37</v>
      </c>
      <c s="24" t="s">
        <v>137</v>
      </c>
      <c s="25" t="s">
        <v>138</v>
      </c>
      <c s="26">
        <v>56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139</v>
      </c>
    </row>
    <row r="23" spans="1:5" ht="12.75">
      <c r="A23" s="30" t="s">
        <v>41</v>
      </c>
      <c r="E23" s="31" t="s">
        <v>560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141</v>
      </c>
      <c s="19" t="s">
        <v>37</v>
      </c>
      <c s="24" t="s">
        <v>142</v>
      </c>
      <c s="25" t="s">
        <v>138</v>
      </c>
      <c s="26">
        <v>44.5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143</v>
      </c>
    </row>
    <row r="27" spans="1:5" ht="12.75">
      <c r="A27" s="30" t="s">
        <v>41</v>
      </c>
      <c r="E27" s="31" t="s">
        <v>144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401</v>
      </c>
      <c s="19" t="s">
        <v>37</v>
      </c>
      <c s="24" t="s">
        <v>402</v>
      </c>
      <c s="25" t="s">
        <v>147</v>
      </c>
      <c s="26">
        <v>1.4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403</v>
      </c>
    </row>
    <row r="31" spans="1:5" ht="25.5">
      <c r="A31" s="30" t="s">
        <v>41</v>
      </c>
      <c r="E31" s="31" t="s">
        <v>561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145</v>
      </c>
      <c s="19" t="s">
        <v>37</v>
      </c>
      <c s="24" t="s">
        <v>146</v>
      </c>
      <c s="25" t="s">
        <v>147</v>
      </c>
      <c s="26">
        <v>5.4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148</v>
      </c>
    </row>
    <row r="35" spans="1:5" ht="38.25">
      <c r="A35" s="30" t="s">
        <v>41</v>
      </c>
      <c r="E35" s="31" t="s">
        <v>562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408</v>
      </c>
      <c s="19" t="s">
        <v>37</v>
      </c>
      <c s="24" t="s">
        <v>409</v>
      </c>
      <c s="25" t="s">
        <v>147</v>
      </c>
      <c s="26">
        <v>4.1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410</v>
      </c>
    </row>
    <row r="39" spans="1:5" ht="38.25">
      <c r="A39" s="30" t="s">
        <v>41</v>
      </c>
      <c r="E39" s="31" t="s">
        <v>563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150</v>
      </c>
      <c s="19" t="s">
        <v>37</v>
      </c>
      <c s="24" t="s">
        <v>151</v>
      </c>
      <c s="25" t="s">
        <v>152</v>
      </c>
      <c s="26">
        <v>18.802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153</v>
      </c>
    </row>
    <row r="43" spans="1:5" ht="114.75">
      <c r="A43" s="30" t="s">
        <v>41</v>
      </c>
      <c r="E43" s="37" t="s">
        <v>564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565</v>
      </c>
      <c s="19" t="s">
        <v>37</v>
      </c>
      <c s="24" t="s">
        <v>566</v>
      </c>
      <c s="25" t="s">
        <v>152</v>
      </c>
      <c s="26">
        <v>122.509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567</v>
      </c>
    </row>
    <row r="47" spans="1:5" ht="216.75">
      <c r="A47" s="30" t="s">
        <v>41</v>
      </c>
      <c r="E47" s="37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68</v>
      </c>
      <c s="23" t="s">
        <v>569</v>
      </c>
      <c s="19" t="s">
        <v>37</v>
      </c>
      <c s="24" t="s">
        <v>570</v>
      </c>
      <c s="25" t="s">
        <v>152</v>
      </c>
      <c s="26">
        <v>61.255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571</v>
      </c>
    </row>
    <row r="51" spans="1:5" ht="12.75">
      <c r="A51" s="30" t="s">
        <v>41</v>
      </c>
      <c r="E51" s="31" t="s">
        <v>572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163</v>
      </c>
      <c s="19" t="s">
        <v>37</v>
      </c>
      <c s="24" t="s">
        <v>164</v>
      </c>
      <c s="25" t="s">
        <v>152</v>
      </c>
      <c s="26">
        <v>20.418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165</v>
      </c>
    </row>
    <row r="55" spans="1:5" ht="12.75">
      <c r="A55" s="30" t="s">
        <v>41</v>
      </c>
      <c r="E55" s="31" t="s">
        <v>573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167</v>
      </c>
      <c s="19" t="s">
        <v>37</v>
      </c>
      <c s="24" t="s">
        <v>168</v>
      </c>
      <c s="25" t="s">
        <v>152</v>
      </c>
      <c s="26">
        <v>20.418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169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172</v>
      </c>
      <c s="26">
        <v>198.406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173</v>
      </c>
    </row>
    <row r="63" spans="1:5" ht="153">
      <c r="A63" s="30" t="s">
        <v>41</v>
      </c>
      <c r="E63" s="37" t="s">
        <v>574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175</v>
      </c>
      <c s="19" t="s">
        <v>37</v>
      </c>
      <c s="24" t="s">
        <v>176</v>
      </c>
      <c s="25" t="s">
        <v>172</v>
      </c>
      <c s="26">
        <v>198.406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177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84</v>
      </c>
      <c s="23" t="s">
        <v>178</v>
      </c>
      <c s="19" t="s">
        <v>37</v>
      </c>
      <c s="24" t="s">
        <v>179</v>
      </c>
      <c s="25" t="s">
        <v>152</v>
      </c>
      <c s="26">
        <v>122.509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180</v>
      </c>
    </row>
    <row r="71" spans="1:5" ht="12.75">
      <c r="A71" s="30" t="s">
        <v>41</v>
      </c>
      <c r="E71" s="31" t="s">
        <v>575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87</v>
      </c>
      <c s="23" t="s">
        <v>182</v>
      </c>
      <c s="19" t="s">
        <v>37</v>
      </c>
      <c s="24" t="s">
        <v>183</v>
      </c>
      <c s="25" t="s">
        <v>152</v>
      </c>
      <c s="26">
        <v>81.673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184</v>
      </c>
    </row>
    <row r="75" spans="1:5" ht="12.75">
      <c r="A75" s="30" t="s">
        <v>41</v>
      </c>
      <c r="E75" s="31" t="s">
        <v>576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90</v>
      </c>
      <c s="23" t="s">
        <v>186</v>
      </c>
      <c s="19" t="s">
        <v>37</v>
      </c>
      <c s="24" t="s">
        <v>187</v>
      </c>
      <c s="25" t="s">
        <v>152</v>
      </c>
      <c s="26">
        <v>204.182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188</v>
      </c>
    </row>
    <row r="79" spans="1:5" ht="89.25">
      <c r="A79" s="30" t="s">
        <v>41</v>
      </c>
      <c r="E79" s="37" t="s">
        <v>577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190</v>
      </c>
      <c s="19" t="s">
        <v>37</v>
      </c>
      <c s="24" t="s">
        <v>191</v>
      </c>
      <c s="25" t="s">
        <v>152</v>
      </c>
      <c s="26">
        <v>84.229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192</v>
      </c>
    </row>
    <row r="83" spans="1:5" ht="51">
      <c r="A83" s="30" t="s">
        <v>41</v>
      </c>
      <c r="E83" s="31" t="s">
        <v>578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532</v>
      </c>
      <c s="19" t="s">
        <v>37</v>
      </c>
      <c s="24" t="s">
        <v>533</v>
      </c>
      <c s="25" t="s">
        <v>152</v>
      </c>
      <c s="26">
        <v>65.241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38.25">
      <c r="A86" s="28" t="s">
        <v>40</v>
      </c>
      <c r="E86" s="29" t="s">
        <v>534</v>
      </c>
    </row>
    <row r="87" spans="1:5" ht="38.25">
      <c r="A87" s="30" t="s">
        <v>41</v>
      </c>
      <c r="E87" s="31" t="s">
        <v>579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102</v>
      </c>
      <c s="23" t="s">
        <v>197</v>
      </c>
      <c s="19" t="s">
        <v>37</v>
      </c>
      <c s="24" t="s">
        <v>198</v>
      </c>
      <c s="25" t="s">
        <v>199</v>
      </c>
      <c s="26">
        <v>130.482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198</v>
      </c>
    </row>
    <row r="91" spans="1:5" ht="12.75">
      <c r="A91" s="30" t="s">
        <v>41</v>
      </c>
      <c r="E91" s="31" t="s">
        <v>580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96</v>
      </c>
      <c s="23" t="s">
        <v>201</v>
      </c>
      <c s="19" t="s">
        <v>37</v>
      </c>
      <c s="24" t="s">
        <v>202</v>
      </c>
      <c s="25" t="s">
        <v>199</v>
      </c>
      <c s="26">
        <v>155.824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202</v>
      </c>
    </row>
    <row r="95" spans="1:5" ht="12.75">
      <c r="A95" s="30" t="s">
        <v>41</v>
      </c>
      <c r="E95" s="31" t="s">
        <v>581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204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107</v>
      </c>
      <c s="23" t="s">
        <v>205</v>
      </c>
      <c s="19" t="s">
        <v>37</v>
      </c>
      <c s="24" t="s">
        <v>206</v>
      </c>
      <c s="25" t="s">
        <v>147</v>
      </c>
      <c s="26">
        <v>51.15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207</v>
      </c>
    </row>
    <row r="100" spans="1:5" ht="38.25">
      <c r="A100" s="30" t="s">
        <v>41</v>
      </c>
      <c r="E100" s="37" t="s">
        <v>582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110</v>
      </c>
      <c s="23" t="s">
        <v>209</v>
      </c>
      <c s="19" t="s">
        <v>37</v>
      </c>
      <c s="24" t="s">
        <v>210</v>
      </c>
      <c s="25" t="s">
        <v>172</v>
      </c>
      <c s="26">
        <v>56.265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211</v>
      </c>
    </row>
    <row r="104" spans="1:5" ht="12.75">
      <c r="A104" s="30" t="s">
        <v>41</v>
      </c>
      <c r="E104" s="31" t="s">
        <v>583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115</v>
      </c>
      <c s="23" t="s">
        <v>213</v>
      </c>
      <c s="19" t="s">
        <v>37</v>
      </c>
      <c s="24" t="s">
        <v>214</v>
      </c>
      <c s="25" t="s">
        <v>172</v>
      </c>
      <c s="26">
        <v>66.646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214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215</v>
      </c>
      <c s="5"/>
      <c s="5"/>
      <c s="5"/>
      <c s="35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119</v>
      </c>
      <c s="23" t="s">
        <v>216</v>
      </c>
      <c s="19" t="s">
        <v>37</v>
      </c>
      <c s="24" t="s">
        <v>584</v>
      </c>
      <c s="25" t="s">
        <v>152</v>
      </c>
      <c s="26">
        <v>7.989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218</v>
      </c>
    </row>
    <row r="113" spans="1:5" ht="153">
      <c r="A113" s="30" t="s">
        <v>41</v>
      </c>
      <c r="E113" s="37" t="s">
        <v>585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122</v>
      </c>
      <c s="23" t="s">
        <v>220</v>
      </c>
      <c s="19" t="s">
        <v>37</v>
      </c>
      <c s="24" t="s">
        <v>221</v>
      </c>
      <c s="25" t="s">
        <v>152</v>
      </c>
      <c s="26">
        <v>14.049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76.5">
      <c r="A117" s="30" t="s">
        <v>41</v>
      </c>
      <c r="E117" s="37" t="s">
        <v>586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228</v>
      </c>
      <c s="23" t="s">
        <v>223</v>
      </c>
      <c s="19" t="s">
        <v>37</v>
      </c>
      <c s="24" t="s">
        <v>224</v>
      </c>
      <c s="25" t="s">
        <v>147</v>
      </c>
      <c s="26">
        <v>102.3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225</v>
      </c>
    </row>
    <row r="121" spans="1:5" ht="12.75">
      <c r="A121" s="30" t="s">
        <v>41</v>
      </c>
      <c r="E121" s="31" t="s">
        <v>587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24</v>
      </c>
      <c s="5"/>
      <c s="21" t="s">
        <v>227</v>
      </c>
      <c s="5"/>
      <c s="5"/>
      <c s="5"/>
      <c s="35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9" t="s">
        <v>35</v>
      </c>
      <c s="23" t="s">
        <v>233</v>
      </c>
      <c s="23" t="s">
        <v>229</v>
      </c>
      <c s="19" t="s">
        <v>37</v>
      </c>
      <c s="24" t="s">
        <v>230</v>
      </c>
      <c s="25" t="s">
        <v>152</v>
      </c>
      <c s="26">
        <v>14.044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231</v>
      </c>
    </row>
    <row r="126" spans="1:5" ht="178.5">
      <c r="A126" s="30" t="s">
        <v>41</v>
      </c>
      <c r="E126" s="37" t="s">
        <v>588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238</v>
      </c>
      <c s="23" t="s">
        <v>234</v>
      </c>
      <c s="19" t="s">
        <v>37</v>
      </c>
      <c s="24" t="s">
        <v>235</v>
      </c>
      <c s="25" t="s">
        <v>152</v>
      </c>
      <c s="26">
        <v>2.619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236</v>
      </c>
    </row>
    <row r="130" spans="1:5" ht="63.75">
      <c r="A130" s="30" t="s">
        <v>41</v>
      </c>
      <c r="E130" s="37" t="s">
        <v>589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243</v>
      </c>
      <c s="23" t="s">
        <v>239</v>
      </c>
      <c s="19" t="s">
        <v>37</v>
      </c>
      <c s="24" t="s">
        <v>240</v>
      </c>
      <c s="25" t="s">
        <v>152</v>
      </c>
      <c s="26">
        <v>38.643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241</v>
      </c>
    </row>
    <row r="134" spans="1:5" ht="38.25">
      <c r="A134" s="30" t="s">
        <v>41</v>
      </c>
      <c r="E134" s="31" t="s">
        <v>590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323</v>
      </c>
      <c s="23" t="s">
        <v>244</v>
      </c>
      <c s="19" t="s">
        <v>37</v>
      </c>
      <c s="24" t="s">
        <v>245</v>
      </c>
      <c s="25" t="s">
        <v>172</v>
      </c>
      <c s="26">
        <v>71.366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246</v>
      </c>
    </row>
    <row r="138" spans="1:5" ht="63.75">
      <c r="A138" s="30" t="s">
        <v>41</v>
      </c>
      <c r="E138" s="37" t="s">
        <v>591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248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305</v>
      </c>
      <c s="23" t="s">
        <v>249</v>
      </c>
      <c s="19" t="s">
        <v>37</v>
      </c>
      <c s="24" t="s">
        <v>250</v>
      </c>
      <c s="25" t="s">
        <v>172</v>
      </c>
      <c s="26">
        <v>140.44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251</v>
      </c>
    </row>
    <row r="143" spans="1:5" ht="178.5">
      <c r="A143" s="30" t="s">
        <v>41</v>
      </c>
      <c r="E143" s="37" t="s">
        <v>592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328</v>
      </c>
      <c s="23" t="s">
        <v>253</v>
      </c>
      <c s="19" t="s">
        <v>37</v>
      </c>
      <c s="24" t="s">
        <v>254</v>
      </c>
      <c s="25" t="s">
        <v>172</v>
      </c>
      <c s="26">
        <v>140.44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255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256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0+I150+I154+I158+I162+I166+I170+I174+I178+I182+I186+I190+I194+I198+I202+I206+I210+I214+I218+I222+I226+I230+I234+I238+I242+I246+I250+I254+I258+I262+I266+I270+I274+I278+I282</f>
      </c>
      <c>
        <f>0+O150+O154+O158+O162+O166+O170+O174+O178+O182+O186+O190+O194+O198+O202+O206+O210+O214+O218+O222+O226+O230+O234+O238+O242+O246+O250+O254+O258+O262+O266+O270+O274+O278+O282</f>
      </c>
    </row>
    <row r="150" spans="1:16" ht="12.75">
      <c r="A150" s="19" t="s">
        <v>35</v>
      </c>
      <c s="23" t="s">
        <v>261</v>
      </c>
      <c s="23" t="s">
        <v>258</v>
      </c>
      <c s="19" t="s">
        <v>37</v>
      </c>
      <c s="24" t="s">
        <v>259</v>
      </c>
      <c s="25" t="s">
        <v>47</v>
      </c>
      <c s="26">
        <v>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260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291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264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459</v>
      </c>
      <c s="23" t="s">
        <v>266</v>
      </c>
      <c s="19" t="s">
        <v>37</v>
      </c>
      <c s="24" t="s">
        <v>267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267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25.5">
      <c r="A162" s="19" t="s">
        <v>35</v>
      </c>
      <c s="23" t="s">
        <v>374</v>
      </c>
      <c s="23" t="s">
        <v>269</v>
      </c>
      <c s="19" t="s">
        <v>37</v>
      </c>
      <c s="24" t="s">
        <v>270</v>
      </c>
      <c s="25" t="s">
        <v>147</v>
      </c>
      <c s="26">
        <v>21.6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41</v>
      </c>
      <c r="E164" s="31" t="s">
        <v>593</v>
      </c>
    </row>
    <row r="165" spans="1:5" ht="12.75">
      <c r="A165" t="s">
        <v>42</v>
      </c>
      <c r="E165" s="29" t="s">
        <v>37</v>
      </c>
    </row>
    <row r="166" spans="1:16" ht="25.5">
      <c r="A166" s="19" t="s">
        <v>35</v>
      </c>
      <c s="23" t="s">
        <v>481</v>
      </c>
      <c s="23" t="s">
        <v>273</v>
      </c>
      <c s="19" t="s">
        <v>37</v>
      </c>
      <c s="24" t="s">
        <v>274</v>
      </c>
      <c s="25" t="s">
        <v>147</v>
      </c>
      <c s="26">
        <v>21.2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41</v>
      </c>
      <c r="E168" s="31" t="s">
        <v>594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468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278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268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298</v>
      </c>
      <c s="23" t="s">
        <v>280</v>
      </c>
      <c s="19" t="s">
        <v>37</v>
      </c>
      <c s="24" t="s">
        <v>281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281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288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284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353</v>
      </c>
      <c s="23" t="s">
        <v>286</v>
      </c>
      <c s="19" t="s">
        <v>37</v>
      </c>
      <c s="24" t="s">
        <v>287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287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356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290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359</v>
      </c>
      <c s="23" t="s">
        <v>292</v>
      </c>
      <c s="19" t="s">
        <v>37</v>
      </c>
      <c s="24" t="s">
        <v>293</v>
      </c>
      <c s="25" t="s">
        <v>47</v>
      </c>
      <c s="26">
        <v>4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293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265</v>
      </c>
      <c s="23" t="s">
        <v>595</v>
      </c>
      <c s="19" t="s">
        <v>37</v>
      </c>
      <c s="24" t="s">
        <v>596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597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368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297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272</v>
      </c>
      <c s="23" t="s">
        <v>299</v>
      </c>
      <c s="19" t="s">
        <v>37</v>
      </c>
      <c s="24" t="s">
        <v>300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300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313</v>
      </c>
      <c s="23" t="s">
        <v>302</v>
      </c>
      <c s="19" t="s">
        <v>37</v>
      </c>
      <c s="24" t="s">
        <v>303</v>
      </c>
      <c s="25" t="s">
        <v>147</v>
      </c>
      <c s="26">
        <v>74.197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303</v>
      </c>
    </row>
    <row r="212" spans="1:5" ht="25.5">
      <c r="A212" s="30" t="s">
        <v>41</v>
      </c>
      <c r="E212" s="31" t="s">
        <v>598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333</v>
      </c>
      <c s="23" t="s">
        <v>306</v>
      </c>
      <c s="19" t="s">
        <v>37</v>
      </c>
      <c s="24" t="s">
        <v>307</v>
      </c>
      <c s="25" t="s">
        <v>147</v>
      </c>
      <c s="26">
        <v>29.638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307</v>
      </c>
    </row>
    <row r="216" spans="1:5" ht="25.5">
      <c r="A216" s="30" t="s">
        <v>41</v>
      </c>
      <c r="E216" s="31" t="s">
        <v>599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317</v>
      </c>
      <c s="23" t="s">
        <v>310</v>
      </c>
      <c s="19" t="s">
        <v>37</v>
      </c>
      <c s="24" t="s">
        <v>311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312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320</v>
      </c>
      <c s="23" t="s">
        <v>314</v>
      </c>
      <c s="19" t="s">
        <v>37</v>
      </c>
      <c s="24" t="s">
        <v>315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316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341</v>
      </c>
      <c s="23" t="s">
        <v>318</v>
      </c>
      <c s="19" t="s">
        <v>37</v>
      </c>
      <c s="24" t="s">
        <v>319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319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349</v>
      </c>
      <c s="23" t="s">
        <v>321</v>
      </c>
      <c s="19" t="s">
        <v>37</v>
      </c>
      <c s="24" t="s">
        <v>322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322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25.5">
      <c r="A234" s="19" t="s">
        <v>35</v>
      </c>
      <c s="23" t="s">
        <v>301</v>
      </c>
      <c s="23" t="s">
        <v>324</v>
      </c>
      <c s="19" t="s">
        <v>37</v>
      </c>
      <c s="24" t="s">
        <v>325</v>
      </c>
      <c s="25" t="s">
        <v>147</v>
      </c>
      <c s="26">
        <v>29.2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474</v>
      </c>
    </row>
    <row r="236" spans="1:5" ht="12.75">
      <c r="A236" s="30" t="s">
        <v>41</v>
      </c>
      <c r="E236" s="31" t="s">
        <v>600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309</v>
      </c>
      <c s="23" t="s">
        <v>329</v>
      </c>
      <c s="19" t="s">
        <v>37</v>
      </c>
      <c s="24" t="s">
        <v>330</v>
      </c>
      <c s="25" t="s">
        <v>147</v>
      </c>
      <c s="26">
        <v>73.1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331</v>
      </c>
    </row>
    <row r="240" spans="1:5" ht="12.75">
      <c r="A240" s="30" t="s">
        <v>41</v>
      </c>
      <c r="E240" s="31" t="s">
        <v>601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337</v>
      </c>
      <c s="23" t="s">
        <v>334</v>
      </c>
      <c s="19" t="s">
        <v>37</v>
      </c>
      <c s="24" t="s">
        <v>335</v>
      </c>
      <c s="25" t="s">
        <v>47</v>
      </c>
      <c s="26">
        <v>3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602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346</v>
      </c>
      <c s="23" t="s">
        <v>338</v>
      </c>
      <c s="19" t="s">
        <v>37</v>
      </c>
      <c s="24" t="s">
        <v>339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340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257</v>
      </c>
      <c s="23" t="s">
        <v>603</v>
      </c>
      <c s="19" t="s">
        <v>37</v>
      </c>
      <c s="24" t="s">
        <v>604</v>
      </c>
      <c s="25" t="s">
        <v>147</v>
      </c>
      <c s="26">
        <v>3.6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605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279</v>
      </c>
      <c s="23" t="s">
        <v>342</v>
      </c>
      <c s="19" t="s">
        <v>37</v>
      </c>
      <c s="24" t="s">
        <v>343</v>
      </c>
      <c s="25" t="s">
        <v>344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345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282</v>
      </c>
      <c s="23" t="s">
        <v>347</v>
      </c>
      <c s="19" t="s">
        <v>37</v>
      </c>
      <c s="24" t="s">
        <v>348</v>
      </c>
      <c s="25" t="s">
        <v>47</v>
      </c>
      <c s="26">
        <v>4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345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285</v>
      </c>
      <c s="23" t="s">
        <v>350</v>
      </c>
      <c s="19" t="s">
        <v>37</v>
      </c>
      <c s="24" t="s">
        <v>351</v>
      </c>
      <c s="25" t="s">
        <v>344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352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294</v>
      </c>
      <c s="23" t="s">
        <v>478</v>
      </c>
      <c s="19" t="s">
        <v>37</v>
      </c>
      <c s="24" t="s">
        <v>479</v>
      </c>
      <c s="25" t="s">
        <v>47</v>
      </c>
      <c s="26">
        <v>2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479</v>
      </c>
    </row>
    <row r="268" spans="1:5" ht="12.75">
      <c r="A268" s="30" t="s">
        <v>41</v>
      </c>
      <c r="E268" s="31" t="s">
        <v>606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276</v>
      </c>
      <c s="23" t="s">
        <v>354</v>
      </c>
      <c s="19" t="s">
        <v>37</v>
      </c>
      <c s="24" t="s">
        <v>355</v>
      </c>
      <c s="25" t="s">
        <v>47</v>
      </c>
      <c s="26">
        <v>4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355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362</v>
      </c>
      <c s="23" t="s">
        <v>357</v>
      </c>
      <c s="19" t="s">
        <v>37</v>
      </c>
      <c s="24" t="s">
        <v>358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358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469</v>
      </c>
      <c s="23" t="s">
        <v>360</v>
      </c>
      <c s="19" t="s">
        <v>37</v>
      </c>
      <c s="24" t="s">
        <v>361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458</v>
      </c>
      <c s="23" t="s">
        <v>363</v>
      </c>
      <c s="19" t="s">
        <v>37</v>
      </c>
      <c s="24" t="s">
        <v>364</v>
      </c>
      <c s="25" t="s">
        <v>47</v>
      </c>
      <c s="26">
        <v>4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365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366</v>
      </c>
      <c s="5"/>
      <c s="21" t="s">
        <v>367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12.75">
      <c r="A287" s="19" t="s">
        <v>35</v>
      </c>
      <c s="23" t="s">
        <v>482</v>
      </c>
      <c s="23" t="s">
        <v>369</v>
      </c>
      <c s="19" t="s">
        <v>37</v>
      </c>
      <c s="24" t="s">
        <v>370</v>
      </c>
      <c s="25" t="s">
        <v>199</v>
      </c>
      <c s="26">
        <v>390.099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371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372</v>
      </c>
      <c s="5"/>
      <c s="21" t="s">
        <v>373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483</v>
      </c>
      <c s="23" t="s">
        <v>375</v>
      </c>
      <c s="19" t="s">
        <v>37</v>
      </c>
      <c s="24" t="s">
        <v>376</v>
      </c>
      <c s="25" t="s">
        <v>199</v>
      </c>
      <c s="26">
        <v>17.576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25.5">
      <c r="A293" s="28" t="s">
        <v>40</v>
      </c>
      <c r="E293" s="29" t="s">
        <v>377</v>
      </c>
    </row>
    <row r="294" spans="1:5" ht="12.75">
      <c r="A294" s="30" t="s">
        <v>41</v>
      </c>
      <c r="E294" s="31" t="s">
        <v>607</v>
      </c>
    </row>
    <row r="295" spans="1:5" ht="12.75">
      <c r="A295" t="s">
        <v>42</v>
      </c>
      <c r="E29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